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017-bienes-107\BIENESYSERVICIOS\Felipe\2026\PRECONTRACTUAL\PROCESOS DE OBRA\ESTUDIOS PREVIOS CONVENIO\FASE I\OBRA\"/>
    </mc:Choice>
  </mc:AlternateContent>
  <xr:revisionPtr revIDLastSave="0" documentId="13_ncr:1_{B7DC539B-CC9D-4234-AEF4-8F19D5AA0098}" xr6:coauthVersionLast="36" xr6:coauthVersionMax="47" xr10:uidLastSave="{00000000-0000-0000-0000-000000000000}"/>
  <bookViews>
    <workbookView xWindow="0" yWindow="0" windowWidth="28800" windowHeight="12225" xr2:uid="{00000000-000D-0000-FFFF-FFFF00000000}"/>
  </bookViews>
  <sheets>
    <sheet name="PRESUPUESTO CAHPINERO" sheetId="7" r:id="rId1"/>
    <sheet name="PRESUPUESTO GARCES NAVAS" sheetId="6" r:id="rId2"/>
    <sheet name="PRESUPUESTO EMAUS" sheetId="2" r:id="rId3"/>
  </sheets>
  <definedNames>
    <definedName name="_xlnm._FilterDatabase" localSheetId="0" hidden="1">'PRESUPUESTO CAHPINERO'!$AE$10:$AF$443</definedName>
    <definedName name="_xlnm._FilterDatabase" localSheetId="2" hidden="1">'PRESUPUESTO EMAUS'!$AE$11:$AF$444</definedName>
    <definedName name="_xlnm._FilterDatabase" localSheetId="1" hidden="1">'PRESUPUESTO GARCES NAVAS'!$AE$10:$AF$443</definedName>
    <definedName name="_xlnm.Print_Area" localSheetId="0">'PRESUPUESTO CAHPINERO'!$A$1:$AF$443</definedName>
    <definedName name="_xlnm.Print_Area" localSheetId="2">'PRESUPUESTO EMAUS'!$A$2:$AF$444</definedName>
    <definedName name="_xlnm.Print_Area" localSheetId="1">'PRESUPUESTO GARCES NAVAS'!$A$1:$AF$443</definedName>
    <definedName name="_xlnm.Print_Titles" localSheetId="0">'PRESUPUESTO CAHPINERO'!$1:$9</definedName>
    <definedName name="_xlnm.Print_Titles" localSheetId="2">'PRESUPUESTO EMAUS'!$2:$10</definedName>
    <definedName name="_xlnm.Print_Titles" localSheetId="1">'PRESUPUESTO GARCES NAVAS'!$1:$9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6" i="6" l="1"/>
  <c r="AF16" i="6"/>
  <c r="Z16" i="6"/>
  <c r="Z16" i="7"/>
  <c r="F11" i="7" l="1"/>
  <c r="H11" i="7"/>
  <c r="J11" i="7"/>
  <c r="L11" i="7"/>
  <c r="F12" i="7"/>
  <c r="H12" i="7"/>
  <c r="J12" i="7"/>
  <c r="L12" i="7"/>
  <c r="F13" i="7"/>
  <c r="H13" i="7"/>
  <c r="J13" i="7"/>
  <c r="L13" i="7"/>
  <c r="F14" i="7"/>
  <c r="H14" i="7"/>
  <c r="J14" i="7"/>
  <c r="L14" i="7"/>
  <c r="F15" i="7"/>
  <c r="H15" i="7"/>
  <c r="J15" i="7"/>
  <c r="L15" i="7"/>
  <c r="F16" i="7"/>
  <c r="H16" i="7"/>
  <c r="J16" i="7"/>
  <c r="L16" i="7"/>
  <c r="F17" i="7"/>
  <c r="H17" i="7"/>
  <c r="J17" i="7"/>
  <c r="L17" i="7"/>
  <c r="F18" i="7"/>
  <c r="H18" i="7"/>
  <c r="J18" i="7"/>
  <c r="L18" i="7"/>
  <c r="F19" i="7"/>
  <c r="H19" i="7"/>
  <c r="J19" i="7"/>
  <c r="L19" i="7"/>
  <c r="F20" i="7"/>
  <c r="H20" i="7"/>
  <c r="J20" i="7"/>
  <c r="L20" i="7"/>
  <c r="F21" i="7"/>
  <c r="H21" i="7"/>
  <c r="J21" i="7"/>
  <c r="L21" i="7"/>
  <c r="F22" i="7"/>
  <c r="H22" i="7"/>
  <c r="J22" i="7"/>
  <c r="L22" i="7"/>
  <c r="F23" i="7"/>
  <c r="H23" i="7"/>
  <c r="J23" i="7"/>
  <c r="L23" i="7"/>
  <c r="F24" i="7"/>
  <c r="H24" i="7"/>
  <c r="J24" i="7"/>
  <c r="L24" i="7"/>
  <c r="F25" i="7"/>
  <c r="H25" i="7"/>
  <c r="J25" i="7"/>
  <c r="L25" i="7"/>
  <c r="F26" i="7"/>
  <c r="H26" i="7"/>
  <c r="J26" i="7"/>
  <c r="L26" i="7"/>
  <c r="F27" i="7"/>
  <c r="H27" i="7"/>
  <c r="J27" i="7"/>
  <c r="L27" i="7"/>
  <c r="F28" i="7"/>
  <c r="H28" i="7"/>
  <c r="J28" i="7"/>
  <c r="L28" i="7"/>
  <c r="F29" i="7"/>
  <c r="H29" i="7"/>
  <c r="J29" i="7"/>
  <c r="L29" i="7"/>
  <c r="F30" i="7"/>
  <c r="H30" i="7"/>
  <c r="J30" i="7"/>
  <c r="L30" i="7"/>
  <c r="F31" i="7"/>
  <c r="H31" i="7"/>
  <c r="J31" i="7"/>
  <c r="L31" i="7"/>
  <c r="F32" i="7"/>
  <c r="H32" i="7"/>
  <c r="J32" i="7"/>
  <c r="L32" i="7"/>
  <c r="F33" i="7"/>
  <c r="H33" i="7"/>
  <c r="J33" i="7"/>
  <c r="L33" i="7"/>
  <c r="F35" i="7"/>
  <c r="H35" i="7"/>
  <c r="J35" i="7"/>
  <c r="L35" i="7"/>
  <c r="F37" i="7"/>
  <c r="H37" i="7"/>
  <c r="J37" i="7"/>
  <c r="L37" i="7"/>
  <c r="F38" i="7"/>
  <c r="H38" i="7"/>
  <c r="J38" i="7"/>
  <c r="L38" i="7"/>
  <c r="F39" i="7"/>
  <c r="H39" i="7"/>
  <c r="J39" i="7"/>
  <c r="L39" i="7"/>
  <c r="F40" i="7"/>
  <c r="H40" i="7"/>
  <c r="J40" i="7"/>
  <c r="L40" i="7"/>
  <c r="F41" i="7"/>
  <c r="H41" i="7"/>
  <c r="J41" i="7"/>
  <c r="L41" i="7"/>
  <c r="F42" i="7"/>
  <c r="H42" i="7"/>
  <c r="J42" i="7"/>
  <c r="L42" i="7"/>
  <c r="F43" i="7"/>
  <c r="H43" i="7"/>
  <c r="J43" i="7"/>
  <c r="L43" i="7"/>
  <c r="F44" i="7"/>
  <c r="H44" i="7"/>
  <c r="J44" i="7"/>
  <c r="L44" i="7"/>
  <c r="F46" i="7"/>
  <c r="H46" i="7"/>
  <c r="J46" i="7"/>
  <c r="L46" i="7"/>
  <c r="F47" i="7"/>
  <c r="H47" i="7"/>
  <c r="J47" i="7"/>
  <c r="L47" i="7"/>
  <c r="F48" i="7"/>
  <c r="H48" i="7"/>
  <c r="J48" i="7"/>
  <c r="L48" i="7"/>
  <c r="F49" i="7"/>
  <c r="H49" i="7"/>
  <c r="J49" i="7"/>
  <c r="L49" i="7"/>
  <c r="F50" i="7"/>
  <c r="H50" i="7"/>
  <c r="J50" i="7"/>
  <c r="L50" i="7"/>
  <c r="F51" i="7"/>
  <c r="H51" i="7"/>
  <c r="J51" i="7"/>
  <c r="L51" i="7"/>
  <c r="F52" i="7"/>
  <c r="H52" i="7"/>
  <c r="J52" i="7"/>
  <c r="L52" i="7"/>
  <c r="F53" i="7"/>
  <c r="H53" i="7"/>
  <c r="J53" i="7"/>
  <c r="L53" i="7"/>
  <c r="F54" i="7"/>
  <c r="H54" i="7"/>
  <c r="J54" i="7"/>
  <c r="L54" i="7"/>
  <c r="F55" i="7"/>
  <c r="H55" i="7"/>
  <c r="J55" i="7"/>
  <c r="L55" i="7"/>
  <c r="F56" i="7"/>
  <c r="H56" i="7"/>
  <c r="J56" i="7"/>
  <c r="L56" i="7"/>
  <c r="F57" i="7"/>
  <c r="H57" i="7"/>
  <c r="J57" i="7"/>
  <c r="L57" i="7"/>
  <c r="F58" i="7"/>
  <c r="H58" i="7"/>
  <c r="J58" i="7"/>
  <c r="L58" i="7"/>
  <c r="F60" i="7"/>
  <c r="H60" i="7"/>
  <c r="J60" i="7"/>
  <c r="L60" i="7"/>
  <c r="F61" i="7"/>
  <c r="H61" i="7"/>
  <c r="J61" i="7"/>
  <c r="L61" i="7"/>
  <c r="F62" i="7"/>
  <c r="H62" i="7"/>
  <c r="J62" i="7"/>
  <c r="L62" i="7"/>
  <c r="F63" i="7"/>
  <c r="H63" i="7"/>
  <c r="J63" i="7"/>
  <c r="L63" i="7"/>
  <c r="F64" i="7"/>
  <c r="H64" i="7"/>
  <c r="J64" i="7"/>
  <c r="L64" i="7"/>
  <c r="F65" i="7"/>
  <c r="H65" i="7"/>
  <c r="J65" i="7"/>
  <c r="L65" i="7"/>
  <c r="F66" i="7"/>
  <c r="H66" i="7"/>
  <c r="J66" i="7"/>
  <c r="L66" i="7"/>
  <c r="F67" i="7"/>
  <c r="H67" i="7"/>
  <c r="J67" i="7"/>
  <c r="L67" i="7"/>
  <c r="F68" i="7"/>
  <c r="H68" i="7"/>
  <c r="J68" i="7"/>
  <c r="L68" i="7"/>
  <c r="F69" i="7"/>
  <c r="H69" i="7"/>
  <c r="J69" i="7"/>
  <c r="L69" i="7"/>
  <c r="F70" i="7"/>
  <c r="H70" i="7"/>
  <c r="J70" i="7"/>
  <c r="L70" i="7"/>
  <c r="F72" i="7"/>
  <c r="H72" i="7"/>
  <c r="J72" i="7"/>
  <c r="L72" i="7"/>
  <c r="F73" i="7"/>
  <c r="H73" i="7"/>
  <c r="J73" i="7"/>
  <c r="L73" i="7"/>
  <c r="F74" i="7"/>
  <c r="H74" i="7"/>
  <c r="J74" i="7"/>
  <c r="L74" i="7"/>
  <c r="F75" i="7"/>
  <c r="H75" i="7"/>
  <c r="J75" i="7"/>
  <c r="L75" i="7"/>
  <c r="F76" i="7"/>
  <c r="H76" i="7"/>
  <c r="J76" i="7"/>
  <c r="L76" i="7"/>
  <c r="F77" i="7"/>
  <c r="H77" i="7"/>
  <c r="J77" i="7"/>
  <c r="L77" i="7"/>
  <c r="F78" i="7"/>
  <c r="H78" i="7"/>
  <c r="J78" i="7"/>
  <c r="L78" i="7"/>
  <c r="F79" i="7"/>
  <c r="H79" i="7"/>
  <c r="J79" i="7"/>
  <c r="L79" i="7"/>
  <c r="F80" i="7"/>
  <c r="H80" i="7"/>
  <c r="J80" i="7"/>
  <c r="L80" i="7"/>
  <c r="F81" i="7"/>
  <c r="H81" i="7"/>
  <c r="J81" i="7"/>
  <c r="L81" i="7"/>
  <c r="F82" i="7"/>
  <c r="H82" i="7"/>
  <c r="J82" i="7"/>
  <c r="L82" i="7"/>
  <c r="F83" i="7"/>
  <c r="H83" i="7"/>
  <c r="J83" i="7"/>
  <c r="L83" i="7"/>
  <c r="F84" i="7"/>
  <c r="H84" i="7"/>
  <c r="J84" i="7"/>
  <c r="L84" i="7"/>
  <c r="F85" i="7"/>
  <c r="H85" i="7"/>
  <c r="J85" i="7"/>
  <c r="L85" i="7"/>
  <c r="F86" i="7"/>
  <c r="H86" i="7"/>
  <c r="J86" i="7"/>
  <c r="L86" i="7"/>
  <c r="F87" i="7"/>
  <c r="H87" i="7"/>
  <c r="J87" i="7"/>
  <c r="L87" i="7"/>
  <c r="F88" i="7"/>
  <c r="H88" i="7"/>
  <c r="J88" i="7"/>
  <c r="L88" i="7"/>
  <c r="F89" i="7"/>
  <c r="H89" i="7"/>
  <c r="J89" i="7"/>
  <c r="L89" i="7"/>
  <c r="F90" i="7"/>
  <c r="H90" i="7"/>
  <c r="J90" i="7"/>
  <c r="L90" i="7"/>
  <c r="F92" i="7"/>
  <c r="H92" i="7"/>
  <c r="J92" i="7"/>
  <c r="L92" i="7"/>
  <c r="F93" i="7"/>
  <c r="H93" i="7"/>
  <c r="J93" i="7"/>
  <c r="L93" i="7"/>
  <c r="F94" i="7"/>
  <c r="H94" i="7"/>
  <c r="J94" i="7"/>
  <c r="L94" i="7"/>
  <c r="F95" i="7"/>
  <c r="H95" i="7"/>
  <c r="J95" i="7"/>
  <c r="L95" i="7"/>
  <c r="F96" i="7"/>
  <c r="H96" i="7"/>
  <c r="J96" i="7"/>
  <c r="L96" i="7"/>
  <c r="F97" i="7"/>
  <c r="H97" i="7"/>
  <c r="J97" i="7"/>
  <c r="L97" i="7"/>
  <c r="F98" i="7"/>
  <c r="H98" i="7"/>
  <c r="J98" i="7"/>
  <c r="L98" i="7"/>
  <c r="F99" i="7"/>
  <c r="H99" i="7"/>
  <c r="J99" i="7"/>
  <c r="L99" i="7"/>
  <c r="F100" i="7"/>
  <c r="H100" i="7"/>
  <c r="J100" i="7"/>
  <c r="L100" i="7"/>
  <c r="F101" i="7"/>
  <c r="H101" i="7"/>
  <c r="J101" i="7"/>
  <c r="L101" i="7"/>
  <c r="F102" i="7"/>
  <c r="H102" i="7"/>
  <c r="J102" i="7"/>
  <c r="L102" i="7"/>
  <c r="F103" i="7"/>
  <c r="H103" i="7"/>
  <c r="J103" i="7"/>
  <c r="L103" i="7"/>
  <c r="F104" i="7"/>
  <c r="H104" i="7"/>
  <c r="J104" i="7"/>
  <c r="L104" i="7"/>
  <c r="F105" i="7"/>
  <c r="H105" i="7"/>
  <c r="J105" i="7"/>
  <c r="L105" i="7"/>
  <c r="F106" i="7"/>
  <c r="H106" i="7"/>
  <c r="J106" i="7"/>
  <c r="L106" i="7"/>
  <c r="F107" i="7"/>
  <c r="H107" i="7"/>
  <c r="J107" i="7"/>
  <c r="L107" i="7"/>
  <c r="F108" i="7"/>
  <c r="H108" i="7"/>
  <c r="J108" i="7"/>
  <c r="L108" i="7"/>
  <c r="F109" i="7"/>
  <c r="H109" i="7"/>
  <c r="J109" i="7"/>
  <c r="L109" i="7"/>
  <c r="F110" i="7"/>
  <c r="H110" i="7"/>
  <c r="J110" i="7"/>
  <c r="L110" i="7"/>
  <c r="F111" i="7"/>
  <c r="H111" i="7"/>
  <c r="J111" i="7"/>
  <c r="L111" i="7"/>
  <c r="F112" i="7"/>
  <c r="H112" i="7"/>
  <c r="J112" i="7"/>
  <c r="L112" i="7"/>
  <c r="F113" i="7"/>
  <c r="H113" i="7"/>
  <c r="J113" i="7"/>
  <c r="L113" i="7"/>
  <c r="F114" i="7"/>
  <c r="H114" i="7"/>
  <c r="J114" i="7"/>
  <c r="L114" i="7"/>
  <c r="F115" i="7"/>
  <c r="H115" i="7"/>
  <c r="J115" i="7"/>
  <c r="L115" i="7"/>
  <c r="F116" i="7"/>
  <c r="H116" i="7"/>
  <c r="J116" i="7"/>
  <c r="L116" i="7"/>
  <c r="F117" i="7"/>
  <c r="H117" i="7"/>
  <c r="J117" i="7"/>
  <c r="L117" i="7"/>
  <c r="F118" i="7"/>
  <c r="H118" i="7"/>
  <c r="J118" i="7"/>
  <c r="L118" i="7"/>
  <c r="F119" i="7"/>
  <c r="H119" i="7"/>
  <c r="J119" i="7"/>
  <c r="L119" i="7"/>
  <c r="F120" i="7"/>
  <c r="H120" i="7"/>
  <c r="J120" i="7"/>
  <c r="L120" i="7"/>
  <c r="F121" i="7"/>
  <c r="H121" i="7"/>
  <c r="J121" i="7"/>
  <c r="L121" i="7"/>
  <c r="F122" i="7"/>
  <c r="H122" i="7"/>
  <c r="J122" i="7"/>
  <c r="L122" i="7"/>
  <c r="F124" i="7"/>
  <c r="H124" i="7"/>
  <c r="J124" i="7"/>
  <c r="L124" i="7"/>
  <c r="F125" i="7"/>
  <c r="H125" i="7"/>
  <c r="J125" i="7"/>
  <c r="L125" i="7"/>
  <c r="F126" i="7"/>
  <c r="H126" i="7"/>
  <c r="J126" i="7"/>
  <c r="L126" i="7"/>
  <c r="F127" i="7"/>
  <c r="H127" i="7"/>
  <c r="J127" i="7"/>
  <c r="L127" i="7"/>
  <c r="F128" i="7"/>
  <c r="H128" i="7"/>
  <c r="J128" i="7"/>
  <c r="L128" i="7"/>
  <c r="F129" i="7"/>
  <c r="H129" i="7"/>
  <c r="J129" i="7"/>
  <c r="L129" i="7"/>
  <c r="F130" i="7"/>
  <c r="H130" i="7"/>
  <c r="J130" i="7"/>
  <c r="L130" i="7"/>
  <c r="F131" i="7"/>
  <c r="H131" i="7"/>
  <c r="J131" i="7"/>
  <c r="L131" i="7"/>
  <c r="F132" i="7"/>
  <c r="H132" i="7"/>
  <c r="J132" i="7"/>
  <c r="L132" i="7"/>
  <c r="F133" i="7"/>
  <c r="H133" i="7"/>
  <c r="J133" i="7"/>
  <c r="L133" i="7"/>
  <c r="F134" i="7"/>
  <c r="H134" i="7"/>
  <c r="J134" i="7"/>
  <c r="L134" i="7"/>
  <c r="F135" i="7"/>
  <c r="H135" i="7"/>
  <c r="J135" i="7"/>
  <c r="L135" i="7"/>
  <c r="F136" i="7"/>
  <c r="H136" i="7"/>
  <c r="J136" i="7"/>
  <c r="L136" i="7"/>
  <c r="F137" i="7"/>
  <c r="H137" i="7"/>
  <c r="J137" i="7"/>
  <c r="L137" i="7"/>
  <c r="F138" i="7"/>
  <c r="H138" i="7"/>
  <c r="J138" i="7"/>
  <c r="L138" i="7"/>
  <c r="F139" i="7"/>
  <c r="H139" i="7"/>
  <c r="J139" i="7"/>
  <c r="L139" i="7"/>
  <c r="F140" i="7"/>
  <c r="H140" i="7"/>
  <c r="J140" i="7"/>
  <c r="L140" i="7"/>
  <c r="F141" i="7"/>
  <c r="H141" i="7"/>
  <c r="J141" i="7"/>
  <c r="L141" i="7"/>
  <c r="F142" i="7"/>
  <c r="H142" i="7"/>
  <c r="J142" i="7"/>
  <c r="L142" i="7"/>
  <c r="F143" i="7"/>
  <c r="H143" i="7"/>
  <c r="J143" i="7"/>
  <c r="L143" i="7"/>
  <c r="F144" i="7"/>
  <c r="H144" i="7"/>
  <c r="J144" i="7"/>
  <c r="L144" i="7"/>
  <c r="F145" i="7"/>
  <c r="H145" i="7"/>
  <c r="J145" i="7"/>
  <c r="L145" i="7"/>
  <c r="F146" i="7"/>
  <c r="H146" i="7"/>
  <c r="J146" i="7"/>
  <c r="L146" i="7"/>
  <c r="F147" i="7"/>
  <c r="H147" i="7"/>
  <c r="J147" i="7"/>
  <c r="L147" i="7"/>
  <c r="F148" i="7"/>
  <c r="H148" i="7"/>
  <c r="J148" i="7"/>
  <c r="L148" i="7"/>
  <c r="F149" i="7"/>
  <c r="H149" i="7"/>
  <c r="J149" i="7"/>
  <c r="L149" i="7"/>
  <c r="F150" i="7"/>
  <c r="H150" i="7"/>
  <c r="J150" i="7"/>
  <c r="L150" i="7"/>
  <c r="F151" i="7"/>
  <c r="H151" i="7"/>
  <c r="J151" i="7"/>
  <c r="L151" i="7"/>
  <c r="F152" i="7"/>
  <c r="H152" i="7"/>
  <c r="J152" i="7"/>
  <c r="L152" i="7"/>
  <c r="F153" i="7"/>
  <c r="H153" i="7"/>
  <c r="J153" i="7"/>
  <c r="L153" i="7"/>
  <c r="F154" i="7"/>
  <c r="H154" i="7"/>
  <c r="J154" i="7"/>
  <c r="L154" i="7"/>
  <c r="F155" i="7"/>
  <c r="H155" i="7"/>
  <c r="J155" i="7"/>
  <c r="L155" i="7"/>
  <c r="F156" i="7"/>
  <c r="H156" i="7"/>
  <c r="J156" i="7"/>
  <c r="L156" i="7"/>
  <c r="F157" i="7"/>
  <c r="H157" i="7"/>
  <c r="J157" i="7"/>
  <c r="L157" i="7"/>
  <c r="F158" i="7"/>
  <c r="H158" i="7"/>
  <c r="J158" i="7"/>
  <c r="L158" i="7"/>
  <c r="F159" i="7"/>
  <c r="H159" i="7"/>
  <c r="J159" i="7"/>
  <c r="L159" i="7"/>
  <c r="F160" i="7"/>
  <c r="H160" i="7"/>
  <c r="J160" i="7"/>
  <c r="L160" i="7"/>
  <c r="F161" i="7"/>
  <c r="H161" i="7"/>
  <c r="J161" i="7"/>
  <c r="L161" i="7"/>
  <c r="F162" i="7"/>
  <c r="H162" i="7"/>
  <c r="J162" i="7"/>
  <c r="L162" i="7"/>
  <c r="F163" i="7"/>
  <c r="H163" i="7"/>
  <c r="J163" i="7"/>
  <c r="L163" i="7"/>
  <c r="F164" i="7"/>
  <c r="H164" i="7"/>
  <c r="J164" i="7"/>
  <c r="L164" i="7"/>
  <c r="F165" i="7"/>
  <c r="H165" i="7"/>
  <c r="J165" i="7"/>
  <c r="L165" i="7"/>
  <c r="F166" i="7"/>
  <c r="H166" i="7"/>
  <c r="J166" i="7"/>
  <c r="L166" i="7"/>
  <c r="F167" i="7"/>
  <c r="H167" i="7"/>
  <c r="J167" i="7"/>
  <c r="L167" i="7"/>
  <c r="F168" i="7"/>
  <c r="H168" i="7"/>
  <c r="J168" i="7"/>
  <c r="L168" i="7"/>
  <c r="F169" i="7"/>
  <c r="H169" i="7"/>
  <c r="J169" i="7"/>
  <c r="L169" i="7"/>
  <c r="F170" i="7"/>
  <c r="H170" i="7"/>
  <c r="J170" i="7"/>
  <c r="L170" i="7"/>
  <c r="F171" i="7"/>
  <c r="H171" i="7"/>
  <c r="J171" i="7"/>
  <c r="L171" i="7"/>
  <c r="F172" i="7"/>
  <c r="H172" i="7"/>
  <c r="J172" i="7"/>
  <c r="L172" i="7"/>
  <c r="F173" i="7"/>
  <c r="H173" i="7"/>
  <c r="J173" i="7"/>
  <c r="L173" i="7"/>
  <c r="F174" i="7"/>
  <c r="H174" i="7"/>
  <c r="J174" i="7"/>
  <c r="L174" i="7"/>
  <c r="F175" i="7"/>
  <c r="H175" i="7"/>
  <c r="J175" i="7"/>
  <c r="L175" i="7"/>
  <c r="F176" i="7"/>
  <c r="H176" i="7"/>
  <c r="J176" i="7"/>
  <c r="L176" i="7"/>
  <c r="F177" i="7"/>
  <c r="H177" i="7"/>
  <c r="J177" i="7"/>
  <c r="L177" i="7"/>
  <c r="F178" i="7"/>
  <c r="H178" i="7"/>
  <c r="J178" i="7"/>
  <c r="L178" i="7"/>
  <c r="F179" i="7"/>
  <c r="H179" i="7"/>
  <c r="J179" i="7"/>
  <c r="L179" i="7"/>
  <c r="F180" i="7"/>
  <c r="H180" i="7"/>
  <c r="J180" i="7"/>
  <c r="L180" i="7"/>
  <c r="F181" i="7"/>
  <c r="H181" i="7"/>
  <c r="J181" i="7"/>
  <c r="L181" i="7"/>
  <c r="F182" i="7"/>
  <c r="H182" i="7"/>
  <c r="J182" i="7"/>
  <c r="L182" i="7"/>
  <c r="F183" i="7"/>
  <c r="H183" i="7"/>
  <c r="J183" i="7"/>
  <c r="L183" i="7"/>
  <c r="F184" i="7"/>
  <c r="H184" i="7"/>
  <c r="J184" i="7"/>
  <c r="L184" i="7"/>
  <c r="F185" i="7"/>
  <c r="H185" i="7"/>
  <c r="J185" i="7"/>
  <c r="L185" i="7"/>
  <c r="F186" i="7"/>
  <c r="H186" i="7"/>
  <c r="J186" i="7"/>
  <c r="L186" i="7"/>
  <c r="F187" i="7"/>
  <c r="H187" i="7"/>
  <c r="J187" i="7"/>
  <c r="L187" i="7"/>
  <c r="F188" i="7"/>
  <c r="H188" i="7"/>
  <c r="J188" i="7"/>
  <c r="L188" i="7"/>
  <c r="F189" i="7"/>
  <c r="H189" i="7"/>
  <c r="J189" i="7"/>
  <c r="L189" i="7"/>
  <c r="F190" i="7"/>
  <c r="H190" i="7"/>
  <c r="J190" i="7"/>
  <c r="L190" i="7"/>
  <c r="F191" i="7"/>
  <c r="H191" i="7"/>
  <c r="J191" i="7"/>
  <c r="L191" i="7"/>
  <c r="F192" i="7"/>
  <c r="H192" i="7"/>
  <c r="J192" i="7"/>
  <c r="L192" i="7"/>
  <c r="F193" i="7"/>
  <c r="H193" i="7"/>
  <c r="J193" i="7"/>
  <c r="L193" i="7"/>
  <c r="F194" i="7"/>
  <c r="H194" i="7"/>
  <c r="J194" i="7"/>
  <c r="L194" i="7"/>
  <c r="F195" i="7"/>
  <c r="H195" i="7"/>
  <c r="J195" i="7"/>
  <c r="L195" i="7"/>
  <c r="F196" i="7"/>
  <c r="H196" i="7"/>
  <c r="J196" i="7"/>
  <c r="L196" i="7"/>
  <c r="F197" i="7"/>
  <c r="H197" i="7"/>
  <c r="J197" i="7"/>
  <c r="L197" i="7"/>
  <c r="F198" i="7"/>
  <c r="H198" i="7"/>
  <c r="J198" i="7"/>
  <c r="L198" i="7"/>
  <c r="F199" i="7"/>
  <c r="H199" i="7"/>
  <c r="J199" i="7"/>
  <c r="L199" i="7"/>
  <c r="F201" i="7"/>
  <c r="H201" i="7"/>
  <c r="J201" i="7"/>
  <c r="L201" i="7"/>
  <c r="F202" i="7"/>
  <c r="H202" i="7"/>
  <c r="J202" i="7"/>
  <c r="L202" i="7"/>
  <c r="F203" i="7"/>
  <c r="H203" i="7"/>
  <c r="J203" i="7"/>
  <c r="L203" i="7"/>
  <c r="F204" i="7"/>
  <c r="H204" i="7"/>
  <c r="J204" i="7"/>
  <c r="L204" i="7"/>
  <c r="F205" i="7"/>
  <c r="H205" i="7"/>
  <c r="J205" i="7"/>
  <c r="L205" i="7"/>
  <c r="F206" i="7"/>
  <c r="H206" i="7"/>
  <c r="J206" i="7"/>
  <c r="L206" i="7"/>
  <c r="F207" i="7"/>
  <c r="H207" i="7"/>
  <c r="J207" i="7"/>
  <c r="L207" i="7"/>
  <c r="F208" i="7"/>
  <c r="H208" i="7"/>
  <c r="J208" i="7"/>
  <c r="L208" i="7"/>
  <c r="F209" i="7"/>
  <c r="H209" i="7"/>
  <c r="J209" i="7"/>
  <c r="L209" i="7"/>
  <c r="F210" i="7"/>
  <c r="H210" i="7"/>
  <c r="J210" i="7"/>
  <c r="L210" i="7"/>
  <c r="F211" i="7"/>
  <c r="H211" i="7"/>
  <c r="J211" i="7"/>
  <c r="L211" i="7"/>
  <c r="F212" i="7"/>
  <c r="H212" i="7"/>
  <c r="J212" i="7"/>
  <c r="L212" i="7"/>
  <c r="F213" i="7"/>
  <c r="H213" i="7"/>
  <c r="J213" i="7"/>
  <c r="L213" i="7"/>
  <c r="F214" i="7"/>
  <c r="H214" i="7"/>
  <c r="J214" i="7"/>
  <c r="L214" i="7"/>
  <c r="F215" i="7"/>
  <c r="H215" i="7"/>
  <c r="J215" i="7"/>
  <c r="L215" i="7"/>
  <c r="F216" i="7"/>
  <c r="H216" i="7"/>
  <c r="J216" i="7"/>
  <c r="L216" i="7"/>
  <c r="F217" i="7"/>
  <c r="H217" i="7"/>
  <c r="J217" i="7"/>
  <c r="L217" i="7"/>
  <c r="F218" i="7"/>
  <c r="H218" i="7"/>
  <c r="J218" i="7"/>
  <c r="L218" i="7"/>
  <c r="F219" i="7"/>
  <c r="H219" i="7"/>
  <c r="J219" i="7"/>
  <c r="L219" i="7"/>
  <c r="F220" i="7"/>
  <c r="H220" i="7"/>
  <c r="J220" i="7"/>
  <c r="L220" i="7"/>
  <c r="F221" i="7"/>
  <c r="H221" i="7"/>
  <c r="J221" i="7"/>
  <c r="L221" i="7"/>
  <c r="F222" i="7"/>
  <c r="H222" i="7"/>
  <c r="J222" i="7"/>
  <c r="L222" i="7"/>
  <c r="F223" i="7"/>
  <c r="H223" i="7"/>
  <c r="J223" i="7"/>
  <c r="L223" i="7"/>
  <c r="F224" i="7"/>
  <c r="H224" i="7"/>
  <c r="J224" i="7"/>
  <c r="L224" i="7"/>
  <c r="F225" i="7"/>
  <c r="H225" i="7"/>
  <c r="J225" i="7"/>
  <c r="L225" i="7"/>
  <c r="F226" i="7"/>
  <c r="H226" i="7"/>
  <c r="J226" i="7"/>
  <c r="L226" i="7"/>
  <c r="F227" i="7"/>
  <c r="H227" i="7"/>
  <c r="J227" i="7"/>
  <c r="L227" i="7"/>
  <c r="F228" i="7"/>
  <c r="H228" i="7"/>
  <c r="J228" i="7"/>
  <c r="L228" i="7"/>
  <c r="F229" i="7"/>
  <c r="H229" i="7"/>
  <c r="J229" i="7"/>
  <c r="L229" i="7"/>
  <c r="F230" i="7"/>
  <c r="H230" i="7"/>
  <c r="J230" i="7"/>
  <c r="L230" i="7"/>
  <c r="F231" i="7"/>
  <c r="H231" i="7"/>
  <c r="J231" i="7"/>
  <c r="L231" i="7"/>
  <c r="F232" i="7"/>
  <c r="H232" i="7"/>
  <c r="J232" i="7"/>
  <c r="L232" i="7"/>
  <c r="F233" i="7"/>
  <c r="H233" i="7"/>
  <c r="J233" i="7"/>
  <c r="L233" i="7"/>
  <c r="F234" i="7"/>
  <c r="H234" i="7"/>
  <c r="J234" i="7"/>
  <c r="L234" i="7"/>
  <c r="F235" i="7"/>
  <c r="H235" i="7"/>
  <c r="J235" i="7"/>
  <c r="L235" i="7"/>
  <c r="F236" i="7"/>
  <c r="H236" i="7"/>
  <c r="J236" i="7"/>
  <c r="L236" i="7"/>
  <c r="F237" i="7"/>
  <c r="H237" i="7"/>
  <c r="J237" i="7"/>
  <c r="L237" i="7"/>
  <c r="F238" i="7"/>
  <c r="H238" i="7"/>
  <c r="J238" i="7"/>
  <c r="L238" i="7"/>
  <c r="F239" i="7"/>
  <c r="H239" i="7"/>
  <c r="J239" i="7"/>
  <c r="L239" i="7"/>
  <c r="F240" i="7"/>
  <c r="H240" i="7"/>
  <c r="J240" i="7"/>
  <c r="L240" i="7"/>
  <c r="F241" i="7"/>
  <c r="H241" i="7"/>
  <c r="J241" i="7"/>
  <c r="L241" i="7"/>
  <c r="F242" i="7"/>
  <c r="H242" i="7"/>
  <c r="J242" i="7"/>
  <c r="L242" i="7"/>
  <c r="F243" i="7"/>
  <c r="H243" i="7"/>
  <c r="J243" i="7"/>
  <c r="L243" i="7"/>
  <c r="F244" i="7"/>
  <c r="H244" i="7"/>
  <c r="J244" i="7"/>
  <c r="L244" i="7"/>
  <c r="F245" i="7"/>
  <c r="H245" i="7"/>
  <c r="J245" i="7"/>
  <c r="L245" i="7"/>
  <c r="F246" i="7"/>
  <c r="H246" i="7"/>
  <c r="J246" i="7"/>
  <c r="L246" i="7"/>
  <c r="F247" i="7"/>
  <c r="H247" i="7"/>
  <c r="J247" i="7"/>
  <c r="L247" i="7"/>
  <c r="F248" i="7"/>
  <c r="H248" i="7"/>
  <c r="J248" i="7"/>
  <c r="L248" i="7"/>
  <c r="F249" i="7"/>
  <c r="H249" i="7"/>
  <c r="J249" i="7"/>
  <c r="L249" i="7"/>
  <c r="F250" i="7"/>
  <c r="H250" i="7"/>
  <c r="J250" i="7"/>
  <c r="L250" i="7"/>
  <c r="F251" i="7"/>
  <c r="H251" i="7"/>
  <c r="J251" i="7"/>
  <c r="L251" i="7"/>
  <c r="F252" i="7"/>
  <c r="H252" i="7"/>
  <c r="J252" i="7"/>
  <c r="L252" i="7"/>
  <c r="F253" i="7"/>
  <c r="H253" i="7"/>
  <c r="J253" i="7"/>
  <c r="L253" i="7"/>
  <c r="F254" i="7"/>
  <c r="H254" i="7"/>
  <c r="J254" i="7"/>
  <c r="L254" i="7"/>
  <c r="F255" i="7"/>
  <c r="H255" i="7"/>
  <c r="J255" i="7"/>
  <c r="L255" i="7"/>
  <c r="F256" i="7"/>
  <c r="H256" i="7"/>
  <c r="J256" i="7"/>
  <c r="L256" i="7"/>
  <c r="F257" i="7"/>
  <c r="H257" i="7"/>
  <c r="J257" i="7"/>
  <c r="L257" i="7"/>
  <c r="F258" i="7"/>
  <c r="H258" i="7"/>
  <c r="J258" i="7"/>
  <c r="L258" i="7"/>
  <c r="F259" i="7"/>
  <c r="H259" i="7"/>
  <c r="J259" i="7"/>
  <c r="L259" i="7"/>
  <c r="F260" i="7"/>
  <c r="H260" i="7"/>
  <c r="J260" i="7"/>
  <c r="L260" i="7"/>
  <c r="F261" i="7"/>
  <c r="H261" i="7"/>
  <c r="J261" i="7"/>
  <c r="L261" i="7"/>
  <c r="F262" i="7"/>
  <c r="H262" i="7"/>
  <c r="J262" i="7"/>
  <c r="L262" i="7"/>
  <c r="F263" i="7"/>
  <c r="H263" i="7"/>
  <c r="J263" i="7"/>
  <c r="L263" i="7"/>
  <c r="F264" i="7"/>
  <c r="H264" i="7"/>
  <c r="J264" i="7"/>
  <c r="L264" i="7"/>
  <c r="F265" i="7"/>
  <c r="H265" i="7"/>
  <c r="J265" i="7"/>
  <c r="L265" i="7"/>
  <c r="F266" i="7"/>
  <c r="H266" i="7"/>
  <c r="J266" i="7"/>
  <c r="L266" i="7"/>
  <c r="F267" i="7"/>
  <c r="H267" i="7"/>
  <c r="J267" i="7"/>
  <c r="L267" i="7"/>
  <c r="F268" i="7"/>
  <c r="H268" i="7"/>
  <c r="J268" i="7"/>
  <c r="L268" i="7"/>
  <c r="F269" i="7"/>
  <c r="H269" i="7"/>
  <c r="J269" i="7"/>
  <c r="L269" i="7"/>
  <c r="F270" i="7"/>
  <c r="H270" i="7"/>
  <c r="J270" i="7"/>
  <c r="L270" i="7"/>
  <c r="F271" i="7"/>
  <c r="H271" i="7"/>
  <c r="J271" i="7"/>
  <c r="L271" i="7"/>
  <c r="F272" i="7"/>
  <c r="H272" i="7"/>
  <c r="J272" i="7"/>
  <c r="L272" i="7"/>
  <c r="F273" i="7"/>
  <c r="H273" i="7"/>
  <c r="J273" i="7"/>
  <c r="L273" i="7"/>
  <c r="F274" i="7"/>
  <c r="H274" i="7"/>
  <c r="J274" i="7"/>
  <c r="L274" i="7"/>
  <c r="F275" i="7"/>
  <c r="H275" i="7"/>
  <c r="J275" i="7"/>
  <c r="L275" i="7"/>
  <c r="F276" i="7"/>
  <c r="H276" i="7"/>
  <c r="J276" i="7"/>
  <c r="L276" i="7"/>
  <c r="F277" i="7"/>
  <c r="H277" i="7"/>
  <c r="J277" i="7"/>
  <c r="L277" i="7"/>
  <c r="F278" i="7"/>
  <c r="H278" i="7"/>
  <c r="J278" i="7"/>
  <c r="L278" i="7"/>
  <c r="F279" i="7"/>
  <c r="H279" i="7"/>
  <c r="J279" i="7"/>
  <c r="L279" i="7"/>
  <c r="F280" i="7"/>
  <c r="H280" i="7"/>
  <c r="J280" i="7"/>
  <c r="L280" i="7"/>
  <c r="F281" i="7"/>
  <c r="H281" i="7"/>
  <c r="J281" i="7"/>
  <c r="L281" i="7"/>
  <c r="F282" i="7"/>
  <c r="H282" i="7"/>
  <c r="J282" i="7"/>
  <c r="L282" i="7"/>
  <c r="F283" i="7"/>
  <c r="H283" i="7"/>
  <c r="J283" i="7"/>
  <c r="L283" i="7"/>
  <c r="F284" i="7"/>
  <c r="H284" i="7"/>
  <c r="J284" i="7"/>
  <c r="L284" i="7"/>
  <c r="F285" i="7"/>
  <c r="H285" i="7"/>
  <c r="J285" i="7"/>
  <c r="L285" i="7"/>
  <c r="F286" i="7"/>
  <c r="H286" i="7"/>
  <c r="J286" i="7"/>
  <c r="L286" i="7"/>
  <c r="F287" i="7"/>
  <c r="H287" i="7"/>
  <c r="J287" i="7"/>
  <c r="L287" i="7"/>
  <c r="F288" i="7"/>
  <c r="H288" i="7"/>
  <c r="J288" i="7"/>
  <c r="L288" i="7"/>
  <c r="F289" i="7"/>
  <c r="H289" i="7"/>
  <c r="J289" i="7"/>
  <c r="L289" i="7"/>
  <c r="F290" i="7"/>
  <c r="H290" i="7"/>
  <c r="J290" i="7"/>
  <c r="L290" i="7"/>
  <c r="F291" i="7"/>
  <c r="H291" i="7"/>
  <c r="J291" i="7"/>
  <c r="L291" i="7"/>
  <c r="F292" i="7"/>
  <c r="H292" i="7"/>
  <c r="J292" i="7"/>
  <c r="L292" i="7"/>
  <c r="F293" i="7"/>
  <c r="H293" i="7"/>
  <c r="J293" i="7"/>
  <c r="L293" i="7"/>
  <c r="F294" i="7"/>
  <c r="H294" i="7"/>
  <c r="J294" i="7"/>
  <c r="L294" i="7"/>
  <c r="F295" i="7"/>
  <c r="H295" i="7"/>
  <c r="J295" i="7"/>
  <c r="L295" i="7"/>
  <c r="F296" i="7"/>
  <c r="H296" i="7"/>
  <c r="J296" i="7"/>
  <c r="L296" i="7"/>
  <c r="F298" i="7"/>
  <c r="H298" i="7"/>
  <c r="J298" i="7"/>
  <c r="L298" i="7"/>
  <c r="F299" i="7"/>
  <c r="H299" i="7"/>
  <c r="J299" i="7"/>
  <c r="L299" i="7"/>
  <c r="F300" i="7"/>
  <c r="H300" i="7"/>
  <c r="J300" i="7"/>
  <c r="L300" i="7"/>
  <c r="F301" i="7"/>
  <c r="H301" i="7"/>
  <c r="J301" i="7"/>
  <c r="L301" i="7"/>
  <c r="F302" i="7"/>
  <c r="H302" i="7"/>
  <c r="J302" i="7"/>
  <c r="L302" i="7"/>
  <c r="F303" i="7"/>
  <c r="H303" i="7"/>
  <c r="J303" i="7"/>
  <c r="L303" i="7"/>
  <c r="F304" i="7"/>
  <c r="H304" i="7"/>
  <c r="J304" i="7"/>
  <c r="L304" i="7"/>
  <c r="F305" i="7"/>
  <c r="H305" i="7"/>
  <c r="J305" i="7"/>
  <c r="L305" i="7"/>
  <c r="F307" i="7"/>
  <c r="H307" i="7"/>
  <c r="J307" i="7"/>
  <c r="L307" i="7"/>
  <c r="F308" i="7"/>
  <c r="H308" i="7"/>
  <c r="J308" i="7"/>
  <c r="L308" i="7"/>
  <c r="F309" i="7"/>
  <c r="H309" i="7"/>
  <c r="J309" i="7"/>
  <c r="L309" i="7"/>
  <c r="F310" i="7"/>
  <c r="H310" i="7"/>
  <c r="J310" i="7"/>
  <c r="L310" i="7"/>
  <c r="F311" i="7"/>
  <c r="H311" i="7"/>
  <c r="J311" i="7"/>
  <c r="L311" i="7"/>
  <c r="F312" i="7"/>
  <c r="H312" i="7"/>
  <c r="J312" i="7"/>
  <c r="L312" i="7"/>
  <c r="F313" i="7"/>
  <c r="H313" i="7"/>
  <c r="J313" i="7"/>
  <c r="L313" i="7"/>
  <c r="F314" i="7"/>
  <c r="H314" i="7"/>
  <c r="J314" i="7"/>
  <c r="L314" i="7"/>
  <c r="F316" i="7"/>
  <c r="H316" i="7"/>
  <c r="J316" i="7"/>
  <c r="L316" i="7"/>
  <c r="F317" i="7"/>
  <c r="H317" i="7"/>
  <c r="J317" i="7"/>
  <c r="L317" i="7"/>
  <c r="F318" i="7"/>
  <c r="H318" i="7"/>
  <c r="J318" i="7"/>
  <c r="L318" i="7"/>
  <c r="F320" i="7"/>
  <c r="H320" i="7"/>
  <c r="J320" i="7"/>
  <c r="L320" i="7"/>
  <c r="F321" i="7"/>
  <c r="H321" i="7"/>
  <c r="J321" i="7"/>
  <c r="L321" i="7"/>
  <c r="F322" i="7"/>
  <c r="H322" i="7"/>
  <c r="J322" i="7"/>
  <c r="L322" i="7"/>
  <c r="F323" i="7"/>
  <c r="H323" i="7"/>
  <c r="J323" i="7"/>
  <c r="L323" i="7"/>
  <c r="F324" i="7"/>
  <c r="H324" i="7"/>
  <c r="J324" i="7"/>
  <c r="L324" i="7"/>
  <c r="F326" i="7"/>
  <c r="H326" i="7"/>
  <c r="J326" i="7"/>
  <c r="L326" i="7"/>
  <c r="F328" i="7"/>
  <c r="H328" i="7"/>
  <c r="J328" i="7"/>
  <c r="L328" i="7"/>
  <c r="F329" i="7"/>
  <c r="H329" i="7"/>
  <c r="J329" i="7"/>
  <c r="L329" i="7"/>
  <c r="F330" i="7"/>
  <c r="H330" i="7"/>
  <c r="J330" i="7"/>
  <c r="L330" i="7"/>
  <c r="F331" i="7"/>
  <c r="H331" i="7"/>
  <c r="J331" i="7"/>
  <c r="L331" i="7"/>
  <c r="F332" i="7"/>
  <c r="H332" i="7"/>
  <c r="J332" i="7"/>
  <c r="L332" i="7"/>
  <c r="F333" i="7"/>
  <c r="H333" i="7"/>
  <c r="J333" i="7"/>
  <c r="L333" i="7"/>
  <c r="F334" i="7"/>
  <c r="H334" i="7"/>
  <c r="J334" i="7"/>
  <c r="L334" i="7"/>
  <c r="F336" i="7"/>
  <c r="H336" i="7"/>
  <c r="J336" i="7"/>
  <c r="L336" i="7"/>
  <c r="F337" i="7"/>
  <c r="H337" i="7"/>
  <c r="J337" i="7"/>
  <c r="L337" i="7"/>
  <c r="F338" i="7"/>
  <c r="H338" i="7"/>
  <c r="J338" i="7"/>
  <c r="L338" i="7"/>
  <c r="F339" i="7"/>
  <c r="H339" i="7"/>
  <c r="J339" i="7"/>
  <c r="L339" i="7"/>
  <c r="F340" i="7"/>
  <c r="H340" i="7"/>
  <c r="J340" i="7"/>
  <c r="L340" i="7"/>
  <c r="F341" i="7"/>
  <c r="H341" i="7"/>
  <c r="J341" i="7"/>
  <c r="L341" i="7"/>
  <c r="F342" i="7"/>
  <c r="H342" i="7"/>
  <c r="J342" i="7"/>
  <c r="L342" i="7"/>
  <c r="F343" i="7"/>
  <c r="H343" i="7"/>
  <c r="J343" i="7"/>
  <c r="L343" i="7"/>
  <c r="F344" i="7"/>
  <c r="H344" i="7"/>
  <c r="J344" i="7"/>
  <c r="L344" i="7"/>
  <c r="F345" i="7"/>
  <c r="H345" i="7"/>
  <c r="J345" i="7"/>
  <c r="L345" i="7"/>
  <c r="F346" i="7"/>
  <c r="H346" i="7"/>
  <c r="J346" i="7"/>
  <c r="L346" i="7"/>
  <c r="F347" i="7"/>
  <c r="H347" i="7"/>
  <c r="J347" i="7"/>
  <c r="L347" i="7"/>
  <c r="F348" i="7"/>
  <c r="H348" i="7"/>
  <c r="J348" i="7"/>
  <c r="L348" i="7"/>
  <c r="F349" i="7"/>
  <c r="H349" i="7"/>
  <c r="J349" i="7"/>
  <c r="L349" i="7"/>
  <c r="F350" i="7"/>
  <c r="H350" i="7"/>
  <c r="J350" i="7"/>
  <c r="L350" i="7"/>
  <c r="F351" i="7"/>
  <c r="H351" i="7"/>
  <c r="J351" i="7"/>
  <c r="L351" i="7"/>
  <c r="F352" i="7"/>
  <c r="H352" i="7"/>
  <c r="J352" i="7"/>
  <c r="L352" i="7"/>
  <c r="F353" i="7"/>
  <c r="H353" i="7"/>
  <c r="J353" i="7"/>
  <c r="L353" i="7"/>
  <c r="F354" i="7"/>
  <c r="H354" i="7"/>
  <c r="J354" i="7"/>
  <c r="L354" i="7"/>
  <c r="F355" i="7"/>
  <c r="H355" i="7"/>
  <c r="J355" i="7"/>
  <c r="L355" i="7"/>
  <c r="F356" i="7"/>
  <c r="H356" i="7"/>
  <c r="J356" i="7"/>
  <c r="L356" i="7"/>
  <c r="F357" i="7"/>
  <c r="H357" i="7"/>
  <c r="J357" i="7"/>
  <c r="L357" i="7"/>
  <c r="F358" i="7"/>
  <c r="H358" i="7"/>
  <c r="J358" i="7"/>
  <c r="L358" i="7"/>
  <c r="F359" i="7"/>
  <c r="H359" i="7"/>
  <c r="J359" i="7"/>
  <c r="L359" i="7"/>
  <c r="F360" i="7"/>
  <c r="H360" i="7"/>
  <c r="J360" i="7"/>
  <c r="L360" i="7"/>
  <c r="F362" i="7"/>
  <c r="H362" i="7"/>
  <c r="J362" i="7"/>
  <c r="L362" i="7"/>
  <c r="F363" i="7"/>
  <c r="H363" i="7"/>
  <c r="J363" i="7"/>
  <c r="L363" i="7"/>
  <c r="F364" i="7"/>
  <c r="H364" i="7"/>
  <c r="J364" i="7"/>
  <c r="L364" i="7"/>
  <c r="F365" i="7"/>
  <c r="H365" i="7"/>
  <c r="J365" i="7"/>
  <c r="L365" i="7"/>
  <c r="F366" i="7"/>
  <c r="H366" i="7"/>
  <c r="J366" i="7"/>
  <c r="L366" i="7"/>
  <c r="F367" i="7"/>
  <c r="H367" i="7"/>
  <c r="J367" i="7"/>
  <c r="L367" i="7"/>
  <c r="F368" i="7"/>
  <c r="H368" i="7"/>
  <c r="J368" i="7"/>
  <c r="L368" i="7"/>
  <c r="F369" i="7"/>
  <c r="H369" i="7"/>
  <c r="J369" i="7"/>
  <c r="L369" i="7"/>
  <c r="F370" i="7"/>
  <c r="H370" i="7"/>
  <c r="J370" i="7"/>
  <c r="L370" i="7"/>
  <c r="F372" i="7"/>
  <c r="H372" i="7"/>
  <c r="J372" i="7"/>
  <c r="L372" i="7"/>
  <c r="F373" i="7"/>
  <c r="H373" i="7"/>
  <c r="J373" i="7"/>
  <c r="L373" i="7"/>
  <c r="F374" i="7"/>
  <c r="H374" i="7"/>
  <c r="J374" i="7"/>
  <c r="L374" i="7"/>
  <c r="F375" i="7"/>
  <c r="H375" i="7"/>
  <c r="J375" i="7"/>
  <c r="L375" i="7"/>
  <c r="F376" i="7"/>
  <c r="H376" i="7"/>
  <c r="J376" i="7"/>
  <c r="L376" i="7"/>
  <c r="F377" i="7"/>
  <c r="H377" i="7"/>
  <c r="J377" i="7"/>
  <c r="L377" i="7"/>
  <c r="F378" i="7"/>
  <c r="H378" i="7"/>
  <c r="J378" i="7"/>
  <c r="L378" i="7"/>
  <c r="F379" i="7"/>
  <c r="H379" i="7"/>
  <c r="J379" i="7"/>
  <c r="L379" i="7"/>
  <c r="F380" i="7"/>
  <c r="H380" i="7"/>
  <c r="J380" i="7"/>
  <c r="L380" i="7"/>
  <c r="F381" i="7"/>
  <c r="H381" i="7"/>
  <c r="J381" i="7"/>
  <c r="L381" i="7"/>
  <c r="F382" i="7"/>
  <c r="H382" i="7"/>
  <c r="J382" i="7"/>
  <c r="L382" i="7"/>
  <c r="F383" i="7"/>
  <c r="H383" i="7"/>
  <c r="J383" i="7"/>
  <c r="L383" i="7"/>
  <c r="F384" i="7"/>
  <c r="H384" i="7"/>
  <c r="J384" i="7"/>
  <c r="L384" i="7"/>
  <c r="F385" i="7"/>
  <c r="H385" i="7"/>
  <c r="J385" i="7"/>
  <c r="L385" i="7"/>
  <c r="F386" i="7"/>
  <c r="H386" i="7"/>
  <c r="J386" i="7"/>
  <c r="L386" i="7"/>
  <c r="F387" i="7"/>
  <c r="H387" i="7"/>
  <c r="J387" i="7"/>
  <c r="L387" i="7"/>
  <c r="F388" i="7"/>
  <c r="H388" i="7"/>
  <c r="J388" i="7"/>
  <c r="L388" i="7"/>
  <c r="F389" i="7"/>
  <c r="H389" i="7"/>
  <c r="J389" i="7"/>
  <c r="L389" i="7"/>
  <c r="F390" i="7"/>
  <c r="H390" i="7"/>
  <c r="J390" i="7"/>
  <c r="L390" i="7"/>
  <c r="F391" i="7"/>
  <c r="H391" i="7"/>
  <c r="J391" i="7"/>
  <c r="L391" i="7"/>
  <c r="F392" i="7"/>
  <c r="H392" i="7"/>
  <c r="J392" i="7"/>
  <c r="L392" i="7"/>
  <c r="F393" i="7"/>
  <c r="H393" i="7"/>
  <c r="J393" i="7"/>
  <c r="L393" i="7"/>
  <c r="F394" i="7"/>
  <c r="H394" i="7"/>
  <c r="J394" i="7"/>
  <c r="L394" i="7"/>
  <c r="F395" i="7"/>
  <c r="H395" i="7"/>
  <c r="J395" i="7"/>
  <c r="L395" i="7"/>
  <c r="F396" i="7"/>
  <c r="H396" i="7"/>
  <c r="J396" i="7"/>
  <c r="L396" i="7"/>
  <c r="F397" i="7"/>
  <c r="H397" i="7"/>
  <c r="J397" i="7"/>
  <c r="L397" i="7"/>
  <c r="F399" i="7"/>
  <c r="H399" i="7"/>
  <c r="J399" i="7"/>
  <c r="L399" i="7"/>
  <c r="F400" i="7"/>
  <c r="H400" i="7"/>
  <c r="J400" i="7"/>
  <c r="L400" i="7"/>
  <c r="F401" i="7"/>
  <c r="H401" i="7"/>
  <c r="J401" i="7"/>
  <c r="L401" i="7"/>
  <c r="F402" i="7"/>
  <c r="H402" i="7"/>
  <c r="J402" i="7"/>
  <c r="L402" i="7"/>
  <c r="F403" i="7"/>
  <c r="H403" i="7"/>
  <c r="J403" i="7"/>
  <c r="L403" i="7"/>
  <c r="F404" i="7"/>
  <c r="H404" i="7"/>
  <c r="J404" i="7"/>
  <c r="L404" i="7"/>
  <c r="F405" i="7"/>
  <c r="H405" i="7"/>
  <c r="J405" i="7"/>
  <c r="L405" i="7"/>
  <c r="F406" i="7"/>
  <c r="H406" i="7"/>
  <c r="J406" i="7"/>
  <c r="L406" i="7"/>
  <c r="F407" i="7"/>
  <c r="H407" i="7"/>
  <c r="J407" i="7"/>
  <c r="L407" i="7"/>
  <c r="F408" i="7"/>
  <c r="H408" i="7"/>
  <c r="J408" i="7"/>
  <c r="L408" i="7"/>
  <c r="F409" i="7"/>
  <c r="H409" i="7"/>
  <c r="J409" i="7"/>
  <c r="L409" i="7"/>
  <c r="F410" i="7"/>
  <c r="H410" i="7"/>
  <c r="J410" i="7"/>
  <c r="L410" i="7"/>
  <c r="F411" i="7"/>
  <c r="H411" i="7"/>
  <c r="J411" i="7"/>
  <c r="L411" i="7"/>
  <c r="F412" i="7"/>
  <c r="H412" i="7"/>
  <c r="J412" i="7"/>
  <c r="L412" i="7"/>
  <c r="F413" i="7"/>
  <c r="H413" i="7"/>
  <c r="J413" i="7"/>
  <c r="L413" i="7"/>
  <c r="F414" i="7"/>
  <c r="H414" i="7"/>
  <c r="J414" i="7"/>
  <c r="L414" i="7"/>
  <c r="F415" i="7"/>
  <c r="H415" i="7"/>
  <c r="J415" i="7"/>
  <c r="L415" i="7"/>
  <c r="F416" i="7"/>
  <c r="H416" i="7"/>
  <c r="J416" i="7"/>
  <c r="L416" i="7"/>
  <c r="F417" i="7"/>
  <c r="H417" i="7"/>
  <c r="J417" i="7"/>
  <c r="L417" i="7"/>
  <c r="F418" i="7"/>
  <c r="H418" i="7"/>
  <c r="J418" i="7"/>
  <c r="L418" i="7"/>
  <c r="F419" i="7"/>
  <c r="H419" i="7"/>
  <c r="J419" i="7"/>
  <c r="L419" i="7"/>
  <c r="F420" i="7"/>
  <c r="H420" i="7"/>
  <c r="J420" i="7"/>
  <c r="L420" i="7"/>
  <c r="F421" i="7"/>
  <c r="H421" i="7"/>
  <c r="J421" i="7"/>
  <c r="L421" i="7"/>
  <c r="F422" i="7"/>
  <c r="H422" i="7"/>
  <c r="J422" i="7"/>
  <c r="L422" i="7"/>
  <c r="F423" i="7"/>
  <c r="H423" i="7"/>
  <c r="J423" i="7"/>
  <c r="L423" i="7"/>
  <c r="F424" i="7"/>
  <c r="H424" i="7"/>
  <c r="J424" i="7"/>
  <c r="L424" i="7"/>
  <c r="F425" i="7"/>
  <c r="H425" i="7"/>
  <c r="J425" i="7"/>
  <c r="L425" i="7"/>
  <c r="F426" i="7"/>
  <c r="H426" i="7"/>
  <c r="J426" i="7"/>
  <c r="L426" i="7"/>
  <c r="F427" i="7"/>
  <c r="H427" i="7"/>
  <c r="J427" i="7"/>
  <c r="L427" i="7"/>
  <c r="F428" i="7"/>
  <c r="H428" i="7"/>
  <c r="J428" i="7"/>
  <c r="L428" i="7"/>
  <c r="F430" i="7"/>
  <c r="H430" i="7"/>
  <c r="J430" i="7"/>
  <c r="L430" i="7"/>
  <c r="F431" i="7"/>
  <c r="H431" i="7"/>
  <c r="J431" i="7"/>
  <c r="L431" i="7"/>
  <c r="F432" i="7"/>
  <c r="H432" i="7"/>
  <c r="J432" i="7"/>
  <c r="L432" i="7"/>
  <c r="F434" i="7"/>
  <c r="H434" i="7"/>
  <c r="J434" i="7"/>
  <c r="L434" i="7"/>
  <c r="F435" i="7"/>
  <c r="H435" i="7"/>
  <c r="J435" i="7"/>
  <c r="L435" i="7"/>
  <c r="F436" i="7"/>
  <c r="H436" i="7"/>
  <c r="J436" i="7"/>
  <c r="L436" i="7"/>
  <c r="F437" i="7"/>
  <c r="H437" i="7"/>
  <c r="J437" i="7"/>
  <c r="L437" i="7"/>
  <c r="F438" i="7"/>
  <c r="F439" i="7" s="1"/>
  <c r="H438" i="7"/>
  <c r="H439" i="7" s="1"/>
  <c r="L438" i="7" l="1"/>
  <c r="L439" i="7" s="1"/>
  <c r="J438" i="7"/>
  <c r="J439" i="7" s="1"/>
  <c r="F441" i="7"/>
  <c r="H441" i="7"/>
  <c r="H440" i="7"/>
  <c r="H442" i="7" s="1"/>
  <c r="F440" i="7"/>
  <c r="F442" i="7" s="1"/>
  <c r="L440" i="7" l="1"/>
  <c r="L442" i="7" s="1"/>
  <c r="L441" i="7"/>
  <c r="J440" i="7"/>
  <c r="J442" i="7" s="1"/>
  <c r="J441" i="7"/>
  <c r="F443" i="7"/>
  <c r="H443" i="7"/>
  <c r="L443" i="7" l="1"/>
  <c r="J443" i="7"/>
  <c r="S442" i="7" l="1"/>
  <c r="N442" i="7"/>
  <c r="O442" i="7" s="1"/>
  <c r="S441" i="7"/>
  <c r="N441" i="7"/>
  <c r="S440" i="7"/>
  <c r="N440" i="7"/>
  <c r="S439" i="7"/>
  <c r="N439" i="7"/>
  <c r="S437" i="7"/>
  <c r="N437" i="7"/>
  <c r="S436" i="7"/>
  <c r="N436" i="7"/>
  <c r="S435" i="7"/>
  <c r="N435" i="7"/>
  <c r="S434" i="7"/>
  <c r="N434" i="7"/>
  <c r="R434" i="7" s="1"/>
  <c r="AF433" i="7"/>
  <c r="S432" i="7"/>
  <c r="R432" i="7"/>
  <c r="N432" i="7"/>
  <c r="P432" i="7" s="1"/>
  <c r="S431" i="7"/>
  <c r="N431" i="7"/>
  <c r="R431" i="7" s="1"/>
  <c r="S430" i="7"/>
  <c r="N430" i="7"/>
  <c r="P430" i="7" s="1"/>
  <c r="AF429" i="7"/>
  <c r="S428" i="7"/>
  <c r="N428" i="7"/>
  <c r="Q428" i="7" s="1"/>
  <c r="S427" i="7"/>
  <c r="N427" i="7"/>
  <c r="O427" i="7" s="1"/>
  <c r="S426" i="7"/>
  <c r="N426" i="7"/>
  <c r="S425" i="7"/>
  <c r="N425" i="7"/>
  <c r="S424" i="7"/>
  <c r="N424" i="7"/>
  <c r="S423" i="7"/>
  <c r="N423" i="7"/>
  <c r="P423" i="7" s="1"/>
  <c r="S422" i="7"/>
  <c r="R422" i="7"/>
  <c r="N422" i="7"/>
  <c r="Q422" i="7" s="1"/>
  <c r="S421" i="7"/>
  <c r="N421" i="7"/>
  <c r="O421" i="7" s="1"/>
  <c r="S420" i="7"/>
  <c r="N420" i="7"/>
  <c r="S419" i="7"/>
  <c r="N419" i="7"/>
  <c r="S418" i="7"/>
  <c r="N418" i="7"/>
  <c r="S417" i="7"/>
  <c r="N417" i="7"/>
  <c r="R417" i="7" s="1"/>
  <c r="S416" i="7"/>
  <c r="N416" i="7"/>
  <c r="Q416" i="7" s="1"/>
  <c r="S415" i="7"/>
  <c r="N415" i="7"/>
  <c r="O415" i="7" s="1"/>
  <c r="S414" i="7"/>
  <c r="N414" i="7"/>
  <c r="S413" i="7"/>
  <c r="N413" i="7"/>
  <c r="O413" i="7" s="1"/>
  <c r="S412" i="7"/>
  <c r="N412" i="7"/>
  <c r="S411" i="7"/>
  <c r="N411" i="7"/>
  <c r="S410" i="7"/>
  <c r="N410" i="7"/>
  <c r="S409" i="7"/>
  <c r="N409" i="7"/>
  <c r="O409" i="7" s="1"/>
  <c r="S408" i="7"/>
  <c r="N408" i="7"/>
  <c r="S407" i="7"/>
  <c r="N407" i="7"/>
  <c r="M407" i="7" s="1"/>
  <c r="S406" i="7"/>
  <c r="N406" i="7"/>
  <c r="S405" i="7"/>
  <c r="N405" i="7"/>
  <c r="Q405" i="7" s="1"/>
  <c r="S404" i="7"/>
  <c r="N404" i="7"/>
  <c r="S403" i="7"/>
  <c r="N403" i="7"/>
  <c r="P403" i="7" s="1"/>
  <c r="S402" i="7"/>
  <c r="N402" i="7"/>
  <c r="S401" i="7"/>
  <c r="N401" i="7"/>
  <c r="R401" i="7" s="1"/>
  <c r="S400" i="7"/>
  <c r="N400" i="7"/>
  <c r="R400" i="7" s="1"/>
  <c r="S399" i="7"/>
  <c r="N399" i="7"/>
  <c r="U399" i="7" s="1"/>
  <c r="AF398" i="7"/>
  <c r="S397" i="7"/>
  <c r="N397" i="7"/>
  <c r="R397" i="7" s="1"/>
  <c r="S396" i="7"/>
  <c r="N396" i="7"/>
  <c r="M396" i="7" s="1"/>
  <c r="S395" i="7"/>
  <c r="N395" i="7"/>
  <c r="S394" i="7"/>
  <c r="N394" i="7"/>
  <c r="R394" i="7" s="1"/>
  <c r="S393" i="7"/>
  <c r="N393" i="7"/>
  <c r="O393" i="7" s="1"/>
  <c r="S392" i="7"/>
  <c r="N392" i="7"/>
  <c r="P392" i="7" s="1"/>
  <c r="S391" i="7"/>
  <c r="N391" i="7"/>
  <c r="P391" i="7" s="1"/>
  <c r="S390" i="7"/>
  <c r="N390" i="7"/>
  <c r="Q390" i="7" s="1"/>
  <c r="S389" i="7"/>
  <c r="N389" i="7"/>
  <c r="S388" i="7"/>
  <c r="N388" i="7"/>
  <c r="S387" i="7"/>
  <c r="N387" i="7"/>
  <c r="O387" i="7" s="1"/>
  <c r="S386" i="7"/>
  <c r="N386" i="7"/>
  <c r="S385" i="7"/>
  <c r="N385" i="7"/>
  <c r="S384" i="7"/>
  <c r="N384" i="7"/>
  <c r="R384" i="7" s="1"/>
  <c r="S383" i="7"/>
  <c r="N383" i="7"/>
  <c r="R383" i="7" s="1"/>
  <c r="S382" i="7"/>
  <c r="N382" i="7"/>
  <c r="S381" i="7"/>
  <c r="N381" i="7"/>
  <c r="O381" i="7" s="1"/>
  <c r="S380" i="7"/>
  <c r="N380" i="7"/>
  <c r="O380" i="7" s="1"/>
  <c r="S379" i="7"/>
  <c r="N379" i="7"/>
  <c r="S378" i="7"/>
  <c r="N378" i="7"/>
  <c r="P378" i="7" s="1"/>
  <c r="S377" i="7"/>
  <c r="N377" i="7"/>
  <c r="R377" i="7" s="1"/>
  <c r="S376" i="7"/>
  <c r="N376" i="7"/>
  <c r="M376" i="7" s="1"/>
  <c r="S375" i="7"/>
  <c r="N375" i="7"/>
  <c r="S374" i="7"/>
  <c r="N374" i="7"/>
  <c r="S373" i="7"/>
  <c r="N373" i="7"/>
  <c r="P373" i="7" s="1"/>
  <c r="S372" i="7"/>
  <c r="N372" i="7"/>
  <c r="AF371" i="7"/>
  <c r="S370" i="7"/>
  <c r="N370" i="7"/>
  <c r="R370" i="7" s="1"/>
  <c r="S369" i="7"/>
  <c r="N369" i="7"/>
  <c r="O369" i="7" s="1"/>
  <c r="S368" i="7"/>
  <c r="N368" i="7"/>
  <c r="S367" i="7"/>
  <c r="N367" i="7"/>
  <c r="O367" i="7" s="1"/>
  <c r="S366" i="7"/>
  <c r="N366" i="7"/>
  <c r="R366" i="7" s="1"/>
  <c r="S365" i="7"/>
  <c r="N365" i="7"/>
  <c r="R365" i="7" s="1"/>
  <c r="S364" i="7"/>
  <c r="N364" i="7"/>
  <c r="O364" i="7" s="1"/>
  <c r="S363" i="7"/>
  <c r="N363" i="7"/>
  <c r="S362" i="7"/>
  <c r="N362" i="7"/>
  <c r="AF361" i="7"/>
  <c r="S360" i="7"/>
  <c r="N360" i="7"/>
  <c r="S359" i="7"/>
  <c r="N359" i="7"/>
  <c r="P359" i="7" s="1"/>
  <c r="S358" i="7"/>
  <c r="N358" i="7"/>
  <c r="S357" i="7"/>
  <c r="N357" i="7"/>
  <c r="R357" i="7" s="1"/>
  <c r="S356" i="7"/>
  <c r="N356" i="7"/>
  <c r="S355" i="7"/>
  <c r="N355" i="7"/>
  <c r="R355" i="7" s="1"/>
  <c r="S354" i="7"/>
  <c r="N354" i="7"/>
  <c r="R354" i="7" s="1"/>
  <c r="S353" i="7"/>
  <c r="N353" i="7"/>
  <c r="S352" i="7"/>
  <c r="N352" i="7"/>
  <c r="R352" i="7" s="1"/>
  <c r="S351" i="7"/>
  <c r="N351" i="7"/>
  <c r="S350" i="7"/>
  <c r="N350" i="7"/>
  <c r="P350" i="7" s="1"/>
  <c r="S349" i="7"/>
  <c r="N349" i="7"/>
  <c r="R349" i="7" s="1"/>
  <c r="S348" i="7"/>
  <c r="N348" i="7"/>
  <c r="P348" i="7" s="1"/>
  <c r="S347" i="7"/>
  <c r="N347" i="7"/>
  <c r="S346" i="7"/>
  <c r="N346" i="7"/>
  <c r="R346" i="7" s="1"/>
  <c r="S345" i="7"/>
  <c r="N345" i="7"/>
  <c r="S344" i="7"/>
  <c r="N344" i="7"/>
  <c r="S343" i="7"/>
  <c r="N343" i="7"/>
  <c r="S342" i="7"/>
  <c r="N342" i="7"/>
  <c r="M342" i="7" s="1"/>
  <c r="S341" i="7"/>
  <c r="N341" i="7"/>
  <c r="P341" i="7" s="1"/>
  <c r="S340" i="7"/>
  <c r="N340" i="7"/>
  <c r="Q340" i="7" s="1"/>
  <c r="S339" i="7"/>
  <c r="N339" i="7"/>
  <c r="M339" i="7" s="1"/>
  <c r="S338" i="7"/>
  <c r="N338" i="7"/>
  <c r="S337" i="7"/>
  <c r="U337" i="7" s="1"/>
  <c r="N337" i="7"/>
  <c r="R337" i="7" s="1"/>
  <c r="S336" i="7"/>
  <c r="N336" i="7"/>
  <c r="P336" i="7" s="1"/>
  <c r="AF335" i="7"/>
  <c r="S334" i="7"/>
  <c r="N334" i="7"/>
  <c r="O334" i="7" s="1"/>
  <c r="S333" i="7"/>
  <c r="N333" i="7"/>
  <c r="S332" i="7"/>
  <c r="N332" i="7"/>
  <c r="S331" i="7"/>
  <c r="N331" i="7"/>
  <c r="R331" i="7" s="1"/>
  <c r="S330" i="7"/>
  <c r="N330" i="7"/>
  <c r="S329" i="7"/>
  <c r="N329" i="7"/>
  <c r="Q329" i="7" s="1"/>
  <c r="S328" i="7"/>
  <c r="N328" i="7"/>
  <c r="Q328" i="7" s="1"/>
  <c r="AF327" i="7"/>
  <c r="S326" i="7"/>
  <c r="N326" i="7"/>
  <c r="Q326" i="7" s="1"/>
  <c r="AF325" i="7"/>
  <c r="S324" i="7"/>
  <c r="N324" i="7"/>
  <c r="S323" i="7"/>
  <c r="N323" i="7"/>
  <c r="S322" i="7"/>
  <c r="N322" i="7"/>
  <c r="Q322" i="7" s="1"/>
  <c r="S321" i="7"/>
  <c r="N321" i="7"/>
  <c r="P321" i="7" s="1"/>
  <c r="S320" i="7"/>
  <c r="N320" i="7"/>
  <c r="AF319" i="7"/>
  <c r="S318" i="7"/>
  <c r="N318" i="7"/>
  <c r="S317" i="7"/>
  <c r="N317" i="7"/>
  <c r="Q317" i="7" s="1"/>
  <c r="S316" i="7"/>
  <c r="N316" i="7"/>
  <c r="O316" i="7" s="1"/>
  <c r="AF315" i="7"/>
  <c r="S314" i="7"/>
  <c r="N314" i="7"/>
  <c r="S313" i="7"/>
  <c r="N313" i="7"/>
  <c r="P313" i="7" s="1"/>
  <c r="S312" i="7"/>
  <c r="N312" i="7"/>
  <c r="Q312" i="7" s="1"/>
  <c r="S311" i="7"/>
  <c r="N311" i="7"/>
  <c r="P311" i="7" s="1"/>
  <c r="S310" i="7"/>
  <c r="N310" i="7"/>
  <c r="R310" i="7" s="1"/>
  <c r="S309" i="7"/>
  <c r="N309" i="7"/>
  <c r="S308" i="7"/>
  <c r="N308" i="7"/>
  <c r="R308" i="7" s="1"/>
  <c r="S307" i="7"/>
  <c r="N307" i="7"/>
  <c r="AF306" i="7"/>
  <c r="S305" i="7"/>
  <c r="N305" i="7"/>
  <c r="P305" i="7" s="1"/>
  <c r="S304" i="7"/>
  <c r="N304" i="7"/>
  <c r="Q304" i="7" s="1"/>
  <c r="S303" i="7"/>
  <c r="N303" i="7"/>
  <c r="O303" i="7" s="1"/>
  <c r="S302" i="7"/>
  <c r="N302" i="7"/>
  <c r="R302" i="7" s="1"/>
  <c r="S301" i="7"/>
  <c r="N301" i="7"/>
  <c r="M301" i="7" s="1"/>
  <c r="AF301" i="7" s="1"/>
  <c r="S300" i="7"/>
  <c r="N300" i="7"/>
  <c r="M300" i="7" s="1"/>
  <c r="S299" i="7"/>
  <c r="N299" i="7"/>
  <c r="S298" i="7"/>
  <c r="N298" i="7"/>
  <c r="Q298" i="7" s="1"/>
  <c r="AF297" i="7"/>
  <c r="S296" i="7"/>
  <c r="N296" i="7"/>
  <c r="O296" i="7" s="1"/>
  <c r="S295" i="7"/>
  <c r="N295" i="7"/>
  <c r="S294" i="7"/>
  <c r="N294" i="7"/>
  <c r="S293" i="7"/>
  <c r="N293" i="7"/>
  <c r="S292" i="7"/>
  <c r="N292" i="7"/>
  <c r="S291" i="7"/>
  <c r="N291" i="7"/>
  <c r="S290" i="7"/>
  <c r="N290" i="7"/>
  <c r="R290" i="7" s="1"/>
  <c r="S289" i="7"/>
  <c r="N289" i="7"/>
  <c r="S288" i="7"/>
  <c r="N288" i="7"/>
  <c r="S287" i="7"/>
  <c r="N287" i="7"/>
  <c r="S286" i="7"/>
  <c r="N286" i="7"/>
  <c r="S285" i="7"/>
  <c r="N285" i="7"/>
  <c r="R285" i="7" s="1"/>
  <c r="S284" i="7"/>
  <c r="N284" i="7"/>
  <c r="S283" i="7"/>
  <c r="N283" i="7"/>
  <c r="O283" i="7" s="1"/>
  <c r="S282" i="7"/>
  <c r="N282" i="7"/>
  <c r="S281" i="7"/>
  <c r="N281" i="7"/>
  <c r="Q281" i="7" s="1"/>
  <c r="S280" i="7"/>
  <c r="N280" i="7"/>
  <c r="S279" i="7"/>
  <c r="N279" i="7"/>
  <c r="Q279" i="7" s="1"/>
  <c r="S278" i="7"/>
  <c r="N278" i="7"/>
  <c r="S277" i="7"/>
  <c r="N277" i="7"/>
  <c r="S276" i="7"/>
  <c r="N276" i="7"/>
  <c r="S275" i="7"/>
  <c r="N275" i="7"/>
  <c r="Q275" i="7" s="1"/>
  <c r="S274" i="7"/>
  <c r="N274" i="7"/>
  <c r="S273" i="7"/>
  <c r="N273" i="7"/>
  <c r="O273" i="7" s="1"/>
  <c r="S272" i="7"/>
  <c r="N272" i="7"/>
  <c r="S271" i="7"/>
  <c r="N271" i="7"/>
  <c r="S270" i="7"/>
  <c r="N270" i="7"/>
  <c r="R270" i="7" s="1"/>
  <c r="S269" i="7"/>
  <c r="N269" i="7"/>
  <c r="S268" i="7"/>
  <c r="N268" i="7"/>
  <c r="S267" i="7"/>
  <c r="N267" i="7"/>
  <c r="Q267" i="7" s="1"/>
  <c r="S266" i="7"/>
  <c r="N266" i="7"/>
  <c r="P266" i="7" s="1"/>
  <c r="S265" i="7"/>
  <c r="N265" i="7"/>
  <c r="O265" i="7" s="1"/>
  <c r="S264" i="7"/>
  <c r="N264" i="7"/>
  <c r="R264" i="7" s="1"/>
  <c r="S263" i="7"/>
  <c r="N263" i="7"/>
  <c r="Q263" i="7" s="1"/>
  <c r="S262" i="7"/>
  <c r="N262" i="7"/>
  <c r="S261" i="7"/>
  <c r="N261" i="7"/>
  <c r="S260" i="7"/>
  <c r="N260" i="7"/>
  <c r="R260" i="7" s="1"/>
  <c r="S259" i="7"/>
  <c r="N259" i="7"/>
  <c r="R259" i="7" s="1"/>
  <c r="S258" i="7"/>
  <c r="N258" i="7"/>
  <c r="S257" i="7"/>
  <c r="N257" i="7"/>
  <c r="P257" i="7" s="1"/>
  <c r="S256" i="7"/>
  <c r="N256" i="7"/>
  <c r="P256" i="7" s="1"/>
  <c r="S255" i="7"/>
  <c r="N255" i="7"/>
  <c r="R255" i="7" s="1"/>
  <c r="S254" i="7"/>
  <c r="N254" i="7"/>
  <c r="R254" i="7" s="1"/>
  <c r="S253" i="7"/>
  <c r="N253" i="7"/>
  <c r="S252" i="7"/>
  <c r="N252" i="7"/>
  <c r="S251" i="7"/>
  <c r="N251" i="7"/>
  <c r="S250" i="7"/>
  <c r="N250" i="7"/>
  <c r="S249" i="7"/>
  <c r="N249" i="7"/>
  <c r="S248" i="7"/>
  <c r="N248" i="7"/>
  <c r="Q248" i="7" s="1"/>
  <c r="S247" i="7"/>
  <c r="N247" i="7"/>
  <c r="S246" i="7"/>
  <c r="N246" i="7"/>
  <c r="O246" i="7" s="1"/>
  <c r="S245" i="7"/>
  <c r="N245" i="7"/>
  <c r="Q245" i="7" s="1"/>
  <c r="S244" i="7"/>
  <c r="N244" i="7"/>
  <c r="S243" i="7"/>
  <c r="Q243" i="7"/>
  <c r="N243" i="7"/>
  <c r="S242" i="7"/>
  <c r="N242" i="7"/>
  <c r="R242" i="7" s="1"/>
  <c r="S241" i="7"/>
  <c r="N241" i="7"/>
  <c r="S240" i="7"/>
  <c r="N240" i="7"/>
  <c r="S239" i="7"/>
  <c r="N239" i="7"/>
  <c r="P239" i="7" s="1"/>
  <c r="S238" i="7"/>
  <c r="N238" i="7"/>
  <c r="P238" i="7" s="1"/>
  <c r="S237" i="7"/>
  <c r="N237" i="7"/>
  <c r="R237" i="7" s="1"/>
  <c r="S236" i="7"/>
  <c r="N236" i="7"/>
  <c r="R236" i="7" s="1"/>
  <c r="S235" i="7"/>
  <c r="N235" i="7"/>
  <c r="S234" i="7"/>
  <c r="N234" i="7"/>
  <c r="R234" i="7" s="1"/>
  <c r="S233" i="7"/>
  <c r="N233" i="7"/>
  <c r="R233" i="7" s="1"/>
  <c r="S232" i="7"/>
  <c r="N232" i="7"/>
  <c r="O232" i="7" s="1"/>
  <c r="S231" i="7"/>
  <c r="N231" i="7"/>
  <c r="S230" i="7"/>
  <c r="N230" i="7"/>
  <c r="P230" i="7" s="1"/>
  <c r="S229" i="7"/>
  <c r="N229" i="7"/>
  <c r="R229" i="7" s="1"/>
  <c r="S228" i="7"/>
  <c r="N228" i="7"/>
  <c r="S227" i="7"/>
  <c r="N227" i="7"/>
  <c r="S226" i="7"/>
  <c r="N226" i="7"/>
  <c r="S225" i="7"/>
  <c r="N225" i="7"/>
  <c r="S224" i="7"/>
  <c r="N224" i="7"/>
  <c r="S223" i="7"/>
  <c r="N223" i="7"/>
  <c r="S222" i="7"/>
  <c r="N222" i="7"/>
  <c r="P222" i="7" s="1"/>
  <c r="S221" i="7"/>
  <c r="N221" i="7"/>
  <c r="O221" i="7" s="1"/>
  <c r="S220" i="7"/>
  <c r="N220" i="7"/>
  <c r="S219" i="7"/>
  <c r="N219" i="7"/>
  <c r="Q219" i="7" s="1"/>
  <c r="S218" i="7"/>
  <c r="N218" i="7"/>
  <c r="O218" i="7" s="1"/>
  <c r="S217" i="7"/>
  <c r="N217" i="7"/>
  <c r="S216" i="7"/>
  <c r="N216" i="7"/>
  <c r="R216" i="7" s="1"/>
  <c r="S215" i="7"/>
  <c r="N215" i="7"/>
  <c r="S214" i="7"/>
  <c r="N214" i="7"/>
  <c r="O214" i="7" s="1"/>
  <c r="S213" i="7"/>
  <c r="N213" i="7"/>
  <c r="S212" i="7"/>
  <c r="N212" i="7"/>
  <c r="P212" i="7" s="1"/>
  <c r="S211" i="7"/>
  <c r="N211" i="7"/>
  <c r="R211" i="7" s="1"/>
  <c r="S210" i="7"/>
  <c r="N210" i="7"/>
  <c r="S209" i="7"/>
  <c r="N209" i="7"/>
  <c r="R209" i="7" s="1"/>
  <c r="S208" i="7"/>
  <c r="N208" i="7"/>
  <c r="S207" i="7"/>
  <c r="N207" i="7"/>
  <c r="R207" i="7" s="1"/>
  <c r="S206" i="7"/>
  <c r="N206" i="7"/>
  <c r="R206" i="7" s="1"/>
  <c r="S205" i="7"/>
  <c r="N205" i="7"/>
  <c r="S204" i="7"/>
  <c r="N204" i="7"/>
  <c r="Q204" i="7" s="1"/>
  <c r="S203" i="7"/>
  <c r="N203" i="7"/>
  <c r="S202" i="7"/>
  <c r="N202" i="7"/>
  <c r="S201" i="7"/>
  <c r="N201" i="7"/>
  <c r="AF200" i="7"/>
  <c r="S199" i="7"/>
  <c r="N199" i="7"/>
  <c r="R199" i="7" s="1"/>
  <c r="S198" i="7"/>
  <c r="N198" i="7"/>
  <c r="O198" i="7" s="1"/>
  <c r="S197" i="7"/>
  <c r="N197" i="7"/>
  <c r="S196" i="7"/>
  <c r="N196" i="7"/>
  <c r="S195" i="7"/>
  <c r="N195" i="7"/>
  <c r="R195" i="7" s="1"/>
  <c r="S194" i="7"/>
  <c r="N194" i="7"/>
  <c r="S193" i="7"/>
  <c r="N193" i="7"/>
  <c r="O193" i="7" s="1"/>
  <c r="S192" i="7"/>
  <c r="N192" i="7"/>
  <c r="O192" i="7" s="1"/>
  <c r="S191" i="7"/>
  <c r="N191" i="7"/>
  <c r="Q191" i="7" s="1"/>
  <c r="S190" i="7"/>
  <c r="N190" i="7"/>
  <c r="S189" i="7"/>
  <c r="N189" i="7"/>
  <c r="R189" i="7" s="1"/>
  <c r="S188" i="7"/>
  <c r="N188" i="7"/>
  <c r="S187" i="7"/>
  <c r="N187" i="7"/>
  <c r="R187" i="7" s="1"/>
  <c r="S186" i="7"/>
  <c r="N186" i="7"/>
  <c r="O186" i="7" s="1"/>
  <c r="S185" i="7"/>
  <c r="N185" i="7"/>
  <c r="P185" i="7" s="1"/>
  <c r="S184" i="7"/>
  <c r="N184" i="7"/>
  <c r="R184" i="7" s="1"/>
  <c r="S183" i="7"/>
  <c r="N183" i="7"/>
  <c r="S182" i="7"/>
  <c r="N182" i="7"/>
  <c r="S181" i="7"/>
  <c r="N181" i="7"/>
  <c r="R181" i="7" s="1"/>
  <c r="S180" i="7"/>
  <c r="N180" i="7"/>
  <c r="O180" i="7" s="1"/>
  <c r="S179" i="7"/>
  <c r="N179" i="7"/>
  <c r="S178" i="7"/>
  <c r="N178" i="7"/>
  <c r="S177" i="7"/>
  <c r="N177" i="7"/>
  <c r="Q177" i="7" s="1"/>
  <c r="S176" i="7"/>
  <c r="N176" i="7"/>
  <c r="S175" i="7"/>
  <c r="N175" i="7"/>
  <c r="S174" i="7"/>
  <c r="N174" i="7"/>
  <c r="O174" i="7" s="1"/>
  <c r="S173" i="7"/>
  <c r="N173" i="7"/>
  <c r="Q173" i="7" s="1"/>
  <c r="S172" i="7"/>
  <c r="N172" i="7"/>
  <c r="S171" i="7"/>
  <c r="N171" i="7"/>
  <c r="R171" i="7" s="1"/>
  <c r="S170" i="7"/>
  <c r="N170" i="7"/>
  <c r="S169" i="7"/>
  <c r="N169" i="7"/>
  <c r="M169" i="7" s="1"/>
  <c r="S168" i="7"/>
  <c r="N168" i="7"/>
  <c r="O168" i="7" s="1"/>
  <c r="S167" i="7"/>
  <c r="N167" i="7"/>
  <c r="R167" i="7" s="1"/>
  <c r="S166" i="7"/>
  <c r="N166" i="7"/>
  <c r="O166" i="7" s="1"/>
  <c r="S165" i="7"/>
  <c r="N165" i="7"/>
  <c r="S164" i="7"/>
  <c r="N164" i="7"/>
  <c r="R164" i="7" s="1"/>
  <c r="S163" i="7"/>
  <c r="N163" i="7"/>
  <c r="S162" i="7"/>
  <c r="N162" i="7"/>
  <c r="O162" i="7" s="1"/>
  <c r="S161" i="7"/>
  <c r="N161" i="7"/>
  <c r="M161" i="7" s="1"/>
  <c r="AF161" i="7" s="1"/>
  <c r="S160" i="7"/>
  <c r="N160" i="7"/>
  <c r="R160" i="7" s="1"/>
  <c r="S159" i="7"/>
  <c r="N159" i="7"/>
  <c r="Q159" i="7" s="1"/>
  <c r="S158" i="7"/>
  <c r="N158" i="7"/>
  <c r="R158" i="7" s="1"/>
  <c r="S157" i="7"/>
  <c r="N157" i="7"/>
  <c r="Q157" i="7" s="1"/>
  <c r="S156" i="7"/>
  <c r="N156" i="7"/>
  <c r="P156" i="7" s="1"/>
  <c r="S155" i="7"/>
  <c r="N155" i="7"/>
  <c r="S154" i="7"/>
  <c r="N154" i="7"/>
  <c r="S153" i="7"/>
  <c r="N153" i="7"/>
  <c r="Q153" i="7" s="1"/>
  <c r="S152" i="7"/>
  <c r="N152" i="7"/>
  <c r="S151" i="7"/>
  <c r="N151" i="7"/>
  <c r="O151" i="7" s="1"/>
  <c r="S150" i="7"/>
  <c r="N150" i="7"/>
  <c r="S149" i="7"/>
  <c r="N149" i="7"/>
  <c r="S148" i="7"/>
  <c r="N148" i="7"/>
  <c r="R148" i="7" s="1"/>
  <c r="S147" i="7"/>
  <c r="N147" i="7"/>
  <c r="Q147" i="7" s="1"/>
  <c r="S146" i="7"/>
  <c r="N146" i="7"/>
  <c r="R146" i="7" s="1"/>
  <c r="S145" i="7"/>
  <c r="N145" i="7"/>
  <c r="S144" i="7"/>
  <c r="N144" i="7"/>
  <c r="R144" i="7" s="1"/>
  <c r="S143" i="7"/>
  <c r="N143" i="7"/>
  <c r="Q143" i="7" s="1"/>
  <c r="S142" i="7"/>
  <c r="N142" i="7"/>
  <c r="P142" i="7" s="1"/>
  <c r="S141" i="7"/>
  <c r="N141" i="7"/>
  <c r="Q141" i="7" s="1"/>
  <c r="S140" i="7"/>
  <c r="N140" i="7"/>
  <c r="S139" i="7"/>
  <c r="N139" i="7"/>
  <c r="S138" i="7"/>
  <c r="N138" i="7"/>
  <c r="S137" i="7"/>
  <c r="N137" i="7"/>
  <c r="Q137" i="7" s="1"/>
  <c r="S136" i="7"/>
  <c r="N136" i="7"/>
  <c r="S135" i="7"/>
  <c r="N135" i="7"/>
  <c r="Q135" i="7" s="1"/>
  <c r="S134" i="7"/>
  <c r="N134" i="7"/>
  <c r="R134" i="7" s="1"/>
  <c r="S133" i="7"/>
  <c r="N133" i="7"/>
  <c r="S132" i="7"/>
  <c r="N132" i="7"/>
  <c r="S131" i="7"/>
  <c r="N131" i="7"/>
  <c r="S130" i="7"/>
  <c r="N130" i="7"/>
  <c r="P130" i="7" s="1"/>
  <c r="S129" i="7"/>
  <c r="N129" i="7"/>
  <c r="Q129" i="7" s="1"/>
  <c r="S128" i="7"/>
  <c r="N128" i="7"/>
  <c r="S127" i="7"/>
  <c r="N127" i="7"/>
  <c r="R127" i="7" s="1"/>
  <c r="S126" i="7"/>
  <c r="N126" i="7"/>
  <c r="S125" i="7"/>
  <c r="N125" i="7"/>
  <c r="Q125" i="7" s="1"/>
  <c r="S124" i="7"/>
  <c r="N124" i="7"/>
  <c r="AF123" i="7"/>
  <c r="S122" i="7"/>
  <c r="N122" i="7"/>
  <c r="S121" i="7"/>
  <c r="N121" i="7"/>
  <c r="M121" i="7" s="1"/>
  <c r="AF121" i="7" s="1"/>
  <c r="S120" i="7"/>
  <c r="N120" i="7"/>
  <c r="P120" i="7" s="1"/>
  <c r="S119" i="7"/>
  <c r="N119" i="7"/>
  <c r="O119" i="7" s="1"/>
  <c r="S118" i="7"/>
  <c r="N118" i="7"/>
  <c r="S117" i="7"/>
  <c r="N117" i="7"/>
  <c r="R117" i="7" s="1"/>
  <c r="S116" i="7"/>
  <c r="N116" i="7"/>
  <c r="S115" i="7"/>
  <c r="N115" i="7"/>
  <c r="P115" i="7" s="1"/>
  <c r="S114" i="7"/>
  <c r="N114" i="7"/>
  <c r="O114" i="7" s="1"/>
  <c r="S113" i="7"/>
  <c r="N113" i="7"/>
  <c r="O113" i="7" s="1"/>
  <c r="S112" i="7"/>
  <c r="N112" i="7"/>
  <c r="R112" i="7" s="1"/>
  <c r="S111" i="7"/>
  <c r="N111" i="7"/>
  <c r="P111" i="7" s="1"/>
  <c r="S110" i="7"/>
  <c r="N110" i="7"/>
  <c r="O110" i="7" s="1"/>
  <c r="S109" i="7"/>
  <c r="N109" i="7"/>
  <c r="O109" i="7" s="1"/>
  <c r="S108" i="7"/>
  <c r="N108" i="7"/>
  <c r="S107" i="7"/>
  <c r="N107" i="7"/>
  <c r="P107" i="7" s="1"/>
  <c r="S106" i="7"/>
  <c r="N106" i="7"/>
  <c r="S105" i="7"/>
  <c r="N105" i="7"/>
  <c r="R105" i="7" s="1"/>
  <c r="S104" i="7"/>
  <c r="U104" i="7" s="1"/>
  <c r="N104" i="7"/>
  <c r="R104" i="7" s="1"/>
  <c r="S103" i="7"/>
  <c r="N103" i="7"/>
  <c r="S102" i="7"/>
  <c r="N102" i="7"/>
  <c r="S101" i="7"/>
  <c r="N101" i="7"/>
  <c r="P101" i="7" s="1"/>
  <c r="S100" i="7"/>
  <c r="N100" i="7"/>
  <c r="S99" i="7"/>
  <c r="N99" i="7"/>
  <c r="P99" i="7" s="1"/>
  <c r="S98" i="7"/>
  <c r="N98" i="7"/>
  <c r="O98" i="7" s="1"/>
  <c r="S97" i="7"/>
  <c r="N97" i="7"/>
  <c r="S96" i="7"/>
  <c r="N96" i="7"/>
  <c r="M96" i="7" s="1"/>
  <c r="S95" i="7"/>
  <c r="N95" i="7"/>
  <c r="P95" i="7" s="1"/>
  <c r="S94" i="7"/>
  <c r="N94" i="7"/>
  <c r="Q94" i="7" s="1"/>
  <c r="S93" i="7"/>
  <c r="N93" i="7"/>
  <c r="M93" i="7" s="1"/>
  <c r="S92" i="7"/>
  <c r="N92" i="7"/>
  <c r="AF91" i="7"/>
  <c r="S90" i="7"/>
  <c r="N90" i="7"/>
  <c r="S89" i="7"/>
  <c r="N89" i="7"/>
  <c r="P89" i="7" s="1"/>
  <c r="S88" i="7"/>
  <c r="N88" i="7"/>
  <c r="S87" i="7"/>
  <c r="N87" i="7"/>
  <c r="M87" i="7" s="1"/>
  <c r="S86" i="7"/>
  <c r="N86" i="7"/>
  <c r="R86" i="7" s="1"/>
  <c r="S85" i="7"/>
  <c r="N85" i="7"/>
  <c r="S84" i="7"/>
  <c r="N84" i="7"/>
  <c r="R84" i="7" s="1"/>
  <c r="S83" i="7"/>
  <c r="N83" i="7"/>
  <c r="O83" i="7" s="1"/>
  <c r="S82" i="7"/>
  <c r="N82" i="7"/>
  <c r="Q82" i="7" s="1"/>
  <c r="S81" i="7"/>
  <c r="N81" i="7"/>
  <c r="S80" i="7"/>
  <c r="N80" i="7"/>
  <c r="O80" i="7" s="1"/>
  <c r="S79" i="7"/>
  <c r="N79" i="7"/>
  <c r="R79" i="7" s="1"/>
  <c r="S78" i="7"/>
  <c r="N78" i="7"/>
  <c r="M78" i="7" s="1"/>
  <c r="AF78" i="7" s="1"/>
  <c r="S77" i="7"/>
  <c r="N77" i="7"/>
  <c r="S76" i="7"/>
  <c r="N76" i="7"/>
  <c r="Q76" i="7" s="1"/>
  <c r="S75" i="7"/>
  <c r="N75" i="7"/>
  <c r="S74" i="7"/>
  <c r="N74" i="7"/>
  <c r="S73" i="7"/>
  <c r="N73" i="7"/>
  <c r="S72" i="7"/>
  <c r="N72" i="7"/>
  <c r="AF71" i="7"/>
  <c r="S70" i="7"/>
  <c r="N70" i="7"/>
  <c r="S69" i="7"/>
  <c r="N69" i="7"/>
  <c r="P69" i="7" s="1"/>
  <c r="S68" i="7"/>
  <c r="N68" i="7"/>
  <c r="Q68" i="7" s="1"/>
  <c r="S67" i="7"/>
  <c r="N67" i="7"/>
  <c r="O67" i="7" s="1"/>
  <c r="S66" i="7"/>
  <c r="N66" i="7"/>
  <c r="P66" i="7" s="1"/>
  <c r="S65" i="7"/>
  <c r="N65" i="7"/>
  <c r="R65" i="7" s="1"/>
  <c r="S64" i="7"/>
  <c r="N64" i="7"/>
  <c r="S63" i="7"/>
  <c r="N63" i="7"/>
  <c r="Q63" i="7" s="1"/>
  <c r="S62" i="7"/>
  <c r="N62" i="7"/>
  <c r="U62" i="7" s="1"/>
  <c r="S61" i="7"/>
  <c r="N61" i="7"/>
  <c r="O61" i="7" s="1"/>
  <c r="S60" i="7"/>
  <c r="N60" i="7"/>
  <c r="P60" i="7" s="1"/>
  <c r="AF59" i="7"/>
  <c r="S58" i="7"/>
  <c r="N58" i="7"/>
  <c r="P58" i="7" s="1"/>
  <c r="S57" i="7"/>
  <c r="N57" i="7"/>
  <c r="R57" i="7" s="1"/>
  <c r="S56" i="7"/>
  <c r="N56" i="7"/>
  <c r="R56" i="7" s="1"/>
  <c r="S55" i="7"/>
  <c r="N55" i="7"/>
  <c r="S54" i="7"/>
  <c r="N54" i="7"/>
  <c r="R54" i="7" s="1"/>
  <c r="S53" i="7"/>
  <c r="N53" i="7"/>
  <c r="S52" i="7"/>
  <c r="U52" i="7" s="1"/>
  <c r="N52" i="7"/>
  <c r="P52" i="7" s="1"/>
  <c r="S51" i="7"/>
  <c r="N51" i="7"/>
  <c r="U51" i="7" s="1"/>
  <c r="S50" i="7"/>
  <c r="N50" i="7"/>
  <c r="R50" i="7" s="1"/>
  <c r="S49" i="7"/>
  <c r="N49" i="7"/>
  <c r="O49" i="7" s="1"/>
  <c r="S48" i="7"/>
  <c r="N48" i="7"/>
  <c r="S47" i="7"/>
  <c r="N47" i="7"/>
  <c r="S46" i="7"/>
  <c r="N46" i="7"/>
  <c r="AF45" i="7"/>
  <c r="S44" i="7"/>
  <c r="N44" i="7"/>
  <c r="S43" i="7"/>
  <c r="N43" i="7"/>
  <c r="R43" i="7" s="1"/>
  <c r="S42" i="7"/>
  <c r="N42" i="7"/>
  <c r="R42" i="7" s="1"/>
  <c r="S41" i="7"/>
  <c r="N41" i="7"/>
  <c r="O41" i="7" s="1"/>
  <c r="S40" i="7"/>
  <c r="N40" i="7"/>
  <c r="S39" i="7"/>
  <c r="N39" i="7"/>
  <c r="O39" i="7" s="1"/>
  <c r="S38" i="7"/>
  <c r="N38" i="7"/>
  <c r="Q38" i="7" s="1"/>
  <c r="S37" i="7"/>
  <c r="N37" i="7"/>
  <c r="AF36" i="7"/>
  <c r="S35" i="7"/>
  <c r="N35" i="7"/>
  <c r="O35" i="7" s="1"/>
  <c r="AF34" i="7"/>
  <c r="S33" i="7"/>
  <c r="N33" i="7"/>
  <c r="Q33" i="7" s="1"/>
  <c r="S32" i="7"/>
  <c r="N32" i="7"/>
  <c r="O32" i="7" s="1"/>
  <c r="S31" i="7"/>
  <c r="N31" i="7"/>
  <c r="R31" i="7" s="1"/>
  <c r="S30" i="7"/>
  <c r="N30" i="7"/>
  <c r="S29" i="7"/>
  <c r="T29" i="7" s="1"/>
  <c r="N29" i="7"/>
  <c r="Q29" i="7" s="1"/>
  <c r="S28" i="7"/>
  <c r="N28" i="7"/>
  <c r="S27" i="7"/>
  <c r="N27" i="7"/>
  <c r="S26" i="7"/>
  <c r="N26" i="7"/>
  <c r="R26" i="7" s="1"/>
  <c r="S25" i="7"/>
  <c r="N25" i="7"/>
  <c r="S24" i="7"/>
  <c r="N24" i="7"/>
  <c r="O24" i="7" s="1"/>
  <c r="S23" i="7"/>
  <c r="N23" i="7"/>
  <c r="Q23" i="7" s="1"/>
  <c r="S22" i="7"/>
  <c r="N22" i="7"/>
  <c r="O22" i="7" s="1"/>
  <c r="S21" i="7"/>
  <c r="N21" i="7"/>
  <c r="S20" i="7"/>
  <c r="N20" i="7"/>
  <c r="Q20" i="7" s="1"/>
  <c r="S19" i="7"/>
  <c r="N19" i="7"/>
  <c r="P19" i="7" s="1"/>
  <c r="S18" i="7"/>
  <c r="N18" i="7"/>
  <c r="O18" i="7" s="1"/>
  <c r="S17" i="7"/>
  <c r="N17" i="7"/>
  <c r="S16" i="7"/>
  <c r="N16" i="7"/>
  <c r="S15" i="7"/>
  <c r="N15" i="7"/>
  <c r="S14" i="7"/>
  <c r="N14" i="7"/>
  <c r="Q14" i="7" s="1"/>
  <c r="S13" i="7"/>
  <c r="N13" i="7"/>
  <c r="S12" i="7"/>
  <c r="N12" i="7"/>
  <c r="Q12" i="7" s="1"/>
  <c r="S11" i="7"/>
  <c r="N11" i="7"/>
  <c r="Q11" i="7" s="1"/>
  <c r="S442" i="6"/>
  <c r="S441" i="6"/>
  <c r="O441" i="6"/>
  <c r="S440" i="6"/>
  <c r="S439" i="6"/>
  <c r="R439" i="6"/>
  <c r="S437" i="6"/>
  <c r="N437" i="6"/>
  <c r="R437" i="6" s="1"/>
  <c r="L437" i="6"/>
  <c r="J437" i="6"/>
  <c r="H437" i="6"/>
  <c r="F437" i="6"/>
  <c r="S436" i="6"/>
  <c r="N436" i="6"/>
  <c r="L436" i="6"/>
  <c r="J436" i="6"/>
  <c r="H436" i="6"/>
  <c r="F436" i="6"/>
  <c r="S435" i="6"/>
  <c r="N435" i="6"/>
  <c r="R435" i="6" s="1"/>
  <c r="L435" i="6"/>
  <c r="J435" i="6"/>
  <c r="H435" i="6"/>
  <c r="F435" i="6"/>
  <c r="S434" i="6"/>
  <c r="N434" i="6"/>
  <c r="Q434" i="6" s="1"/>
  <c r="L434" i="6"/>
  <c r="J434" i="6"/>
  <c r="H434" i="6"/>
  <c r="F434" i="6"/>
  <c r="AF433" i="6"/>
  <c r="S432" i="6"/>
  <c r="N432" i="6"/>
  <c r="L432" i="6"/>
  <c r="J432" i="6"/>
  <c r="H432" i="6"/>
  <c r="F432" i="6"/>
  <c r="S431" i="6"/>
  <c r="N431" i="6"/>
  <c r="O431" i="6" s="1"/>
  <c r="L431" i="6"/>
  <c r="J431" i="6"/>
  <c r="H431" i="6"/>
  <c r="F431" i="6"/>
  <c r="S430" i="6"/>
  <c r="N430" i="6"/>
  <c r="O430" i="6" s="1"/>
  <c r="L430" i="6"/>
  <c r="J430" i="6"/>
  <c r="H430" i="6"/>
  <c r="F430" i="6"/>
  <c r="AF429" i="6"/>
  <c r="S428" i="6"/>
  <c r="N428" i="6"/>
  <c r="O428" i="6" s="1"/>
  <c r="L428" i="6"/>
  <c r="J428" i="6"/>
  <c r="H428" i="6"/>
  <c r="F428" i="6"/>
  <c r="S427" i="6"/>
  <c r="N427" i="6"/>
  <c r="O427" i="6" s="1"/>
  <c r="L427" i="6"/>
  <c r="J427" i="6"/>
  <c r="H427" i="6"/>
  <c r="F427" i="6"/>
  <c r="S426" i="6"/>
  <c r="N426" i="6"/>
  <c r="M426" i="6" s="1"/>
  <c r="L426" i="6"/>
  <c r="J426" i="6"/>
  <c r="H426" i="6"/>
  <c r="F426" i="6"/>
  <c r="S425" i="6"/>
  <c r="N425" i="6"/>
  <c r="L425" i="6"/>
  <c r="J425" i="6"/>
  <c r="H425" i="6"/>
  <c r="F425" i="6"/>
  <c r="S424" i="6"/>
  <c r="N424" i="6"/>
  <c r="L424" i="6"/>
  <c r="J424" i="6"/>
  <c r="H424" i="6"/>
  <c r="F424" i="6"/>
  <c r="S423" i="6"/>
  <c r="N423" i="6"/>
  <c r="R423" i="6" s="1"/>
  <c r="L423" i="6"/>
  <c r="J423" i="6"/>
  <c r="H423" i="6"/>
  <c r="F423" i="6"/>
  <c r="S422" i="6"/>
  <c r="N422" i="6"/>
  <c r="O422" i="6" s="1"/>
  <c r="L422" i="6"/>
  <c r="J422" i="6"/>
  <c r="H422" i="6"/>
  <c r="F422" i="6"/>
  <c r="S421" i="6"/>
  <c r="N421" i="6"/>
  <c r="O421" i="6" s="1"/>
  <c r="L421" i="6"/>
  <c r="J421" i="6"/>
  <c r="H421" i="6"/>
  <c r="F421" i="6"/>
  <c r="S420" i="6"/>
  <c r="N420" i="6"/>
  <c r="Q420" i="6" s="1"/>
  <c r="L420" i="6"/>
  <c r="J420" i="6"/>
  <c r="H420" i="6"/>
  <c r="F420" i="6"/>
  <c r="S419" i="6"/>
  <c r="N419" i="6"/>
  <c r="L419" i="6"/>
  <c r="J419" i="6"/>
  <c r="H419" i="6"/>
  <c r="F419" i="6"/>
  <c r="S418" i="6"/>
  <c r="N418" i="6"/>
  <c r="L418" i="6"/>
  <c r="J418" i="6"/>
  <c r="H418" i="6"/>
  <c r="F418" i="6"/>
  <c r="S417" i="6"/>
  <c r="N417" i="6"/>
  <c r="R417" i="6" s="1"/>
  <c r="L417" i="6"/>
  <c r="J417" i="6"/>
  <c r="H417" i="6"/>
  <c r="F417" i="6"/>
  <c r="S416" i="6"/>
  <c r="N416" i="6"/>
  <c r="O416" i="6" s="1"/>
  <c r="L416" i="6"/>
  <c r="J416" i="6"/>
  <c r="H416" i="6"/>
  <c r="F416" i="6"/>
  <c r="S415" i="6"/>
  <c r="N415" i="6"/>
  <c r="O415" i="6" s="1"/>
  <c r="L415" i="6"/>
  <c r="J415" i="6"/>
  <c r="H415" i="6"/>
  <c r="F415" i="6"/>
  <c r="S414" i="6"/>
  <c r="N414" i="6"/>
  <c r="Q414" i="6" s="1"/>
  <c r="L414" i="6"/>
  <c r="J414" i="6"/>
  <c r="H414" i="6"/>
  <c r="F414" i="6"/>
  <c r="S413" i="6"/>
  <c r="N413" i="6"/>
  <c r="O413" i="6" s="1"/>
  <c r="L413" i="6"/>
  <c r="J413" i="6"/>
  <c r="H413" i="6"/>
  <c r="F413" i="6"/>
  <c r="S412" i="6"/>
  <c r="N412" i="6"/>
  <c r="M412" i="6" s="1"/>
  <c r="L412" i="6"/>
  <c r="J412" i="6"/>
  <c r="H412" i="6"/>
  <c r="F412" i="6"/>
  <c r="S411" i="6"/>
  <c r="N411" i="6"/>
  <c r="O411" i="6" s="1"/>
  <c r="L411" i="6"/>
  <c r="J411" i="6"/>
  <c r="H411" i="6"/>
  <c r="F411" i="6"/>
  <c r="S410" i="6"/>
  <c r="N410" i="6"/>
  <c r="L410" i="6"/>
  <c r="J410" i="6"/>
  <c r="H410" i="6"/>
  <c r="F410" i="6"/>
  <c r="S409" i="6"/>
  <c r="N409" i="6"/>
  <c r="O409" i="6" s="1"/>
  <c r="L409" i="6"/>
  <c r="J409" i="6"/>
  <c r="H409" i="6"/>
  <c r="F409" i="6"/>
  <c r="S408" i="6"/>
  <c r="N408" i="6"/>
  <c r="Q408" i="6" s="1"/>
  <c r="L408" i="6"/>
  <c r="J408" i="6"/>
  <c r="H408" i="6"/>
  <c r="F408" i="6"/>
  <c r="S407" i="6"/>
  <c r="N407" i="6"/>
  <c r="P407" i="6" s="1"/>
  <c r="L407" i="6"/>
  <c r="J407" i="6"/>
  <c r="H407" i="6"/>
  <c r="F407" i="6"/>
  <c r="S406" i="6"/>
  <c r="N406" i="6"/>
  <c r="L406" i="6"/>
  <c r="J406" i="6"/>
  <c r="H406" i="6"/>
  <c r="F406" i="6"/>
  <c r="S405" i="6"/>
  <c r="N405" i="6"/>
  <c r="R405" i="6" s="1"/>
  <c r="L405" i="6"/>
  <c r="J405" i="6"/>
  <c r="H405" i="6"/>
  <c r="F405" i="6"/>
  <c r="S404" i="6"/>
  <c r="N404" i="6"/>
  <c r="O404" i="6" s="1"/>
  <c r="L404" i="6"/>
  <c r="J404" i="6"/>
  <c r="H404" i="6"/>
  <c r="F404" i="6"/>
  <c r="S403" i="6"/>
  <c r="N403" i="6"/>
  <c r="L403" i="6"/>
  <c r="J403" i="6"/>
  <c r="H403" i="6"/>
  <c r="F403" i="6"/>
  <c r="S402" i="6"/>
  <c r="N402" i="6"/>
  <c r="R402" i="6" s="1"/>
  <c r="L402" i="6"/>
  <c r="J402" i="6"/>
  <c r="H402" i="6"/>
  <c r="F402" i="6"/>
  <c r="S401" i="6"/>
  <c r="N401" i="6"/>
  <c r="P401" i="6" s="1"/>
  <c r="L401" i="6"/>
  <c r="J401" i="6"/>
  <c r="H401" i="6"/>
  <c r="F401" i="6"/>
  <c r="S400" i="6"/>
  <c r="N400" i="6"/>
  <c r="R400" i="6" s="1"/>
  <c r="L400" i="6"/>
  <c r="J400" i="6"/>
  <c r="H400" i="6"/>
  <c r="F400" i="6"/>
  <c r="S399" i="6"/>
  <c r="N399" i="6"/>
  <c r="P399" i="6" s="1"/>
  <c r="L399" i="6"/>
  <c r="J399" i="6"/>
  <c r="H399" i="6"/>
  <c r="F399" i="6"/>
  <c r="AF398" i="6"/>
  <c r="S397" i="6"/>
  <c r="N397" i="6"/>
  <c r="L397" i="6"/>
  <c r="J397" i="6"/>
  <c r="H397" i="6"/>
  <c r="F397" i="6"/>
  <c r="S396" i="6"/>
  <c r="N396" i="6"/>
  <c r="M396" i="6" s="1"/>
  <c r="L396" i="6"/>
  <c r="J396" i="6"/>
  <c r="H396" i="6"/>
  <c r="F396" i="6"/>
  <c r="S395" i="6"/>
  <c r="N395" i="6"/>
  <c r="P395" i="6" s="1"/>
  <c r="L395" i="6"/>
  <c r="J395" i="6"/>
  <c r="H395" i="6"/>
  <c r="F395" i="6"/>
  <c r="S394" i="6"/>
  <c r="N394" i="6"/>
  <c r="L394" i="6"/>
  <c r="J394" i="6"/>
  <c r="H394" i="6"/>
  <c r="F394" i="6"/>
  <c r="S393" i="6"/>
  <c r="N393" i="6"/>
  <c r="Q393" i="6" s="1"/>
  <c r="L393" i="6"/>
  <c r="J393" i="6"/>
  <c r="H393" i="6"/>
  <c r="F393" i="6"/>
  <c r="S392" i="6"/>
  <c r="N392" i="6"/>
  <c r="O392" i="6" s="1"/>
  <c r="L392" i="6"/>
  <c r="J392" i="6"/>
  <c r="H392" i="6"/>
  <c r="F392" i="6"/>
  <c r="S391" i="6"/>
  <c r="N391" i="6"/>
  <c r="M391" i="6" s="1"/>
  <c r="AF391" i="6" s="1"/>
  <c r="L391" i="6"/>
  <c r="J391" i="6"/>
  <c r="H391" i="6"/>
  <c r="F391" i="6"/>
  <c r="S390" i="6"/>
  <c r="N390" i="6"/>
  <c r="P390" i="6" s="1"/>
  <c r="L390" i="6"/>
  <c r="J390" i="6"/>
  <c r="H390" i="6"/>
  <c r="F390" i="6"/>
  <c r="S389" i="6"/>
  <c r="N389" i="6"/>
  <c r="P389" i="6" s="1"/>
  <c r="L389" i="6"/>
  <c r="J389" i="6"/>
  <c r="H389" i="6"/>
  <c r="F389" i="6"/>
  <c r="S388" i="6"/>
  <c r="N388" i="6"/>
  <c r="L388" i="6"/>
  <c r="J388" i="6"/>
  <c r="H388" i="6"/>
  <c r="F388" i="6"/>
  <c r="S387" i="6"/>
  <c r="N387" i="6"/>
  <c r="Q387" i="6" s="1"/>
  <c r="L387" i="6"/>
  <c r="J387" i="6"/>
  <c r="H387" i="6"/>
  <c r="F387" i="6"/>
  <c r="S386" i="6"/>
  <c r="N386" i="6"/>
  <c r="O386" i="6" s="1"/>
  <c r="L386" i="6"/>
  <c r="J386" i="6"/>
  <c r="H386" i="6"/>
  <c r="F386" i="6"/>
  <c r="S385" i="6"/>
  <c r="Q385" i="6"/>
  <c r="N385" i="6"/>
  <c r="L385" i="6"/>
  <c r="J385" i="6"/>
  <c r="H385" i="6"/>
  <c r="F385" i="6"/>
  <c r="S384" i="6"/>
  <c r="N384" i="6"/>
  <c r="O384" i="6" s="1"/>
  <c r="L384" i="6"/>
  <c r="J384" i="6"/>
  <c r="H384" i="6"/>
  <c r="F384" i="6"/>
  <c r="S383" i="6"/>
  <c r="N383" i="6"/>
  <c r="P383" i="6" s="1"/>
  <c r="L383" i="6"/>
  <c r="J383" i="6"/>
  <c r="H383" i="6"/>
  <c r="F383" i="6"/>
  <c r="S382" i="6"/>
  <c r="N382" i="6"/>
  <c r="M382" i="6" s="1"/>
  <c r="L382" i="6"/>
  <c r="J382" i="6"/>
  <c r="H382" i="6"/>
  <c r="F382" i="6"/>
  <c r="S381" i="6"/>
  <c r="N381" i="6"/>
  <c r="R381" i="6" s="1"/>
  <c r="L381" i="6"/>
  <c r="J381" i="6"/>
  <c r="H381" i="6"/>
  <c r="F381" i="6"/>
  <c r="S380" i="6"/>
  <c r="N380" i="6"/>
  <c r="P380" i="6" s="1"/>
  <c r="L380" i="6"/>
  <c r="J380" i="6"/>
  <c r="H380" i="6"/>
  <c r="F380" i="6"/>
  <c r="S379" i="6"/>
  <c r="N379" i="6"/>
  <c r="L379" i="6"/>
  <c r="J379" i="6"/>
  <c r="H379" i="6"/>
  <c r="F379" i="6"/>
  <c r="S378" i="6"/>
  <c r="N378" i="6"/>
  <c r="O378" i="6" s="1"/>
  <c r="L378" i="6"/>
  <c r="J378" i="6"/>
  <c r="H378" i="6"/>
  <c r="F378" i="6"/>
  <c r="S377" i="6"/>
  <c r="N377" i="6"/>
  <c r="M377" i="6" s="1"/>
  <c r="L377" i="6"/>
  <c r="J377" i="6"/>
  <c r="H377" i="6"/>
  <c r="F377" i="6"/>
  <c r="S376" i="6"/>
  <c r="N376" i="6"/>
  <c r="M376" i="6" s="1"/>
  <c r="L376" i="6"/>
  <c r="J376" i="6"/>
  <c r="H376" i="6"/>
  <c r="F376" i="6"/>
  <c r="S375" i="6"/>
  <c r="N375" i="6"/>
  <c r="O375" i="6" s="1"/>
  <c r="L375" i="6"/>
  <c r="J375" i="6"/>
  <c r="H375" i="6"/>
  <c r="F375" i="6"/>
  <c r="S374" i="6"/>
  <c r="N374" i="6"/>
  <c r="L374" i="6"/>
  <c r="J374" i="6"/>
  <c r="H374" i="6"/>
  <c r="F374" i="6"/>
  <c r="S373" i="6"/>
  <c r="N373" i="6"/>
  <c r="Q373" i="6" s="1"/>
  <c r="L373" i="6"/>
  <c r="J373" i="6"/>
  <c r="H373" i="6"/>
  <c r="F373" i="6"/>
  <c r="S372" i="6"/>
  <c r="N372" i="6"/>
  <c r="O372" i="6" s="1"/>
  <c r="L372" i="6"/>
  <c r="J372" i="6"/>
  <c r="H372" i="6"/>
  <c r="F372" i="6"/>
  <c r="AF371" i="6"/>
  <c r="S370" i="6"/>
  <c r="N370" i="6"/>
  <c r="L370" i="6"/>
  <c r="J370" i="6"/>
  <c r="H370" i="6"/>
  <c r="F370" i="6"/>
  <c r="S369" i="6"/>
  <c r="N369" i="6"/>
  <c r="L369" i="6"/>
  <c r="J369" i="6"/>
  <c r="H369" i="6"/>
  <c r="F369" i="6"/>
  <c r="S368" i="6"/>
  <c r="N368" i="6"/>
  <c r="R368" i="6" s="1"/>
  <c r="L368" i="6"/>
  <c r="J368" i="6"/>
  <c r="H368" i="6"/>
  <c r="F368" i="6"/>
  <c r="S367" i="6"/>
  <c r="N367" i="6"/>
  <c r="R367" i="6" s="1"/>
  <c r="L367" i="6"/>
  <c r="J367" i="6"/>
  <c r="H367" i="6"/>
  <c r="F367" i="6"/>
  <c r="S366" i="6"/>
  <c r="N366" i="6"/>
  <c r="L366" i="6"/>
  <c r="J366" i="6"/>
  <c r="H366" i="6"/>
  <c r="F366" i="6"/>
  <c r="S365" i="6"/>
  <c r="N365" i="6"/>
  <c r="R365" i="6" s="1"/>
  <c r="L365" i="6"/>
  <c r="J365" i="6"/>
  <c r="H365" i="6"/>
  <c r="F365" i="6"/>
  <c r="S364" i="6"/>
  <c r="N364" i="6"/>
  <c r="L364" i="6"/>
  <c r="J364" i="6"/>
  <c r="H364" i="6"/>
  <c r="F364" i="6"/>
  <c r="S363" i="6"/>
  <c r="N363" i="6"/>
  <c r="L363" i="6"/>
  <c r="J363" i="6"/>
  <c r="H363" i="6"/>
  <c r="F363" i="6"/>
  <c r="S362" i="6"/>
  <c r="N362" i="6"/>
  <c r="R362" i="6" s="1"/>
  <c r="L362" i="6"/>
  <c r="J362" i="6"/>
  <c r="H362" i="6"/>
  <c r="F362" i="6"/>
  <c r="AF361" i="6"/>
  <c r="S360" i="6"/>
  <c r="N360" i="6"/>
  <c r="R360" i="6" s="1"/>
  <c r="L360" i="6"/>
  <c r="J360" i="6"/>
  <c r="H360" i="6"/>
  <c r="F360" i="6"/>
  <c r="S359" i="6"/>
  <c r="N359" i="6"/>
  <c r="Q359" i="6" s="1"/>
  <c r="L359" i="6"/>
  <c r="J359" i="6"/>
  <c r="H359" i="6"/>
  <c r="F359" i="6"/>
  <c r="S358" i="6"/>
  <c r="N358" i="6"/>
  <c r="R358" i="6" s="1"/>
  <c r="L358" i="6"/>
  <c r="J358" i="6"/>
  <c r="H358" i="6"/>
  <c r="F358" i="6"/>
  <c r="S357" i="6"/>
  <c r="N357" i="6"/>
  <c r="P357" i="6" s="1"/>
  <c r="L357" i="6"/>
  <c r="J357" i="6"/>
  <c r="H357" i="6"/>
  <c r="F357" i="6"/>
  <c r="S356" i="6"/>
  <c r="N356" i="6"/>
  <c r="Q356" i="6" s="1"/>
  <c r="L356" i="6"/>
  <c r="J356" i="6"/>
  <c r="H356" i="6"/>
  <c r="F356" i="6"/>
  <c r="S355" i="6"/>
  <c r="N355" i="6"/>
  <c r="L355" i="6"/>
  <c r="J355" i="6"/>
  <c r="H355" i="6"/>
  <c r="F355" i="6"/>
  <c r="S354" i="6"/>
  <c r="N354" i="6"/>
  <c r="R354" i="6" s="1"/>
  <c r="L354" i="6"/>
  <c r="J354" i="6"/>
  <c r="H354" i="6"/>
  <c r="F354" i="6"/>
  <c r="S353" i="6"/>
  <c r="N353" i="6"/>
  <c r="Q353" i="6" s="1"/>
  <c r="L353" i="6"/>
  <c r="J353" i="6"/>
  <c r="H353" i="6"/>
  <c r="F353" i="6"/>
  <c r="S352" i="6"/>
  <c r="N352" i="6"/>
  <c r="R352" i="6" s="1"/>
  <c r="L352" i="6"/>
  <c r="J352" i="6"/>
  <c r="H352" i="6"/>
  <c r="F352" i="6"/>
  <c r="S351" i="6"/>
  <c r="N351" i="6"/>
  <c r="P351" i="6" s="1"/>
  <c r="L351" i="6"/>
  <c r="J351" i="6"/>
  <c r="H351" i="6"/>
  <c r="F351" i="6"/>
  <c r="S350" i="6"/>
  <c r="N350" i="6"/>
  <c r="Q350" i="6" s="1"/>
  <c r="L350" i="6"/>
  <c r="J350" i="6"/>
  <c r="H350" i="6"/>
  <c r="F350" i="6"/>
  <c r="S349" i="6"/>
  <c r="N349" i="6"/>
  <c r="M349" i="6" s="1"/>
  <c r="L349" i="6"/>
  <c r="J349" i="6"/>
  <c r="H349" i="6"/>
  <c r="F349" i="6"/>
  <c r="S348" i="6"/>
  <c r="N348" i="6"/>
  <c r="L348" i="6"/>
  <c r="J348" i="6"/>
  <c r="H348" i="6"/>
  <c r="F348" i="6"/>
  <c r="S347" i="6"/>
  <c r="N347" i="6"/>
  <c r="L347" i="6"/>
  <c r="J347" i="6"/>
  <c r="H347" i="6"/>
  <c r="F347" i="6"/>
  <c r="S346" i="6"/>
  <c r="N346" i="6"/>
  <c r="Q346" i="6" s="1"/>
  <c r="L346" i="6"/>
  <c r="J346" i="6"/>
  <c r="H346" i="6"/>
  <c r="F346" i="6"/>
  <c r="S345" i="6"/>
  <c r="N345" i="6"/>
  <c r="P345" i="6" s="1"/>
  <c r="L345" i="6"/>
  <c r="J345" i="6"/>
  <c r="H345" i="6"/>
  <c r="F345" i="6"/>
  <c r="S344" i="6"/>
  <c r="N344" i="6"/>
  <c r="Q344" i="6" s="1"/>
  <c r="L344" i="6"/>
  <c r="J344" i="6"/>
  <c r="H344" i="6"/>
  <c r="F344" i="6"/>
  <c r="S343" i="6"/>
  <c r="N343" i="6"/>
  <c r="M343" i="6" s="1"/>
  <c r="L343" i="6"/>
  <c r="J343" i="6"/>
  <c r="H343" i="6"/>
  <c r="F343" i="6"/>
  <c r="S342" i="6"/>
  <c r="N342" i="6"/>
  <c r="M342" i="6" s="1"/>
  <c r="L342" i="6"/>
  <c r="J342" i="6"/>
  <c r="H342" i="6"/>
  <c r="F342" i="6"/>
  <c r="S341" i="6"/>
  <c r="N341" i="6"/>
  <c r="L341" i="6"/>
  <c r="J341" i="6"/>
  <c r="H341" i="6"/>
  <c r="F341" i="6"/>
  <c r="S340" i="6"/>
  <c r="N340" i="6"/>
  <c r="L340" i="6"/>
  <c r="J340" i="6"/>
  <c r="H340" i="6"/>
  <c r="F340" i="6"/>
  <c r="S339" i="6"/>
  <c r="N339" i="6"/>
  <c r="P339" i="6" s="1"/>
  <c r="L339" i="6"/>
  <c r="J339" i="6"/>
  <c r="H339" i="6"/>
  <c r="F339" i="6"/>
  <c r="S338" i="6"/>
  <c r="N338" i="6"/>
  <c r="Q338" i="6" s="1"/>
  <c r="L338" i="6"/>
  <c r="J338" i="6"/>
  <c r="H338" i="6"/>
  <c r="F338" i="6"/>
  <c r="S337" i="6"/>
  <c r="N337" i="6"/>
  <c r="O337" i="6" s="1"/>
  <c r="L337" i="6"/>
  <c r="J337" i="6"/>
  <c r="H337" i="6"/>
  <c r="F337" i="6"/>
  <c r="S336" i="6"/>
  <c r="N336" i="6"/>
  <c r="R336" i="6" s="1"/>
  <c r="L336" i="6"/>
  <c r="J336" i="6"/>
  <c r="H336" i="6"/>
  <c r="F336" i="6"/>
  <c r="AF335" i="6"/>
  <c r="S334" i="6"/>
  <c r="N334" i="6"/>
  <c r="P334" i="6" s="1"/>
  <c r="L334" i="6"/>
  <c r="J334" i="6"/>
  <c r="H334" i="6"/>
  <c r="F334" i="6"/>
  <c r="S333" i="6"/>
  <c r="N333" i="6"/>
  <c r="L333" i="6"/>
  <c r="J333" i="6"/>
  <c r="H333" i="6"/>
  <c r="F333" i="6"/>
  <c r="S332" i="6"/>
  <c r="N332" i="6"/>
  <c r="L332" i="6"/>
  <c r="J332" i="6"/>
  <c r="H332" i="6"/>
  <c r="F332" i="6"/>
  <c r="S331" i="6"/>
  <c r="N331" i="6"/>
  <c r="L331" i="6"/>
  <c r="J331" i="6"/>
  <c r="H331" i="6"/>
  <c r="F331" i="6"/>
  <c r="S330" i="6"/>
  <c r="N330" i="6"/>
  <c r="R330" i="6" s="1"/>
  <c r="L330" i="6"/>
  <c r="J330" i="6"/>
  <c r="H330" i="6"/>
  <c r="F330" i="6"/>
  <c r="S329" i="6"/>
  <c r="N329" i="6"/>
  <c r="P329" i="6" s="1"/>
  <c r="L329" i="6"/>
  <c r="J329" i="6"/>
  <c r="H329" i="6"/>
  <c r="F329" i="6"/>
  <c r="S328" i="6"/>
  <c r="N328" i="6"/>
  <c r="Q328" i="6" s="1"/>
  <c r="L328" i="6"/>
  <c r="J328" i="6"/>
  <c r="H328" i="6"/>
  <c r="F328" i="6"/>
  <c r="AF327" i="6"/>
  <c r="S326" i="6"/>
  <c r="N326" i="6"/>
  <c r="O326" i="6" s="1"/>
  <c r="L326" i="6"/>
  <c r="J326" i="6"/>
  <c r="H326" i="6"/>
  <c r="F326" i="6"/>
  <c r="AF325" i="6"/>
  <c r="S324" i="6"/>
  <c r="N324" i="6"/>
  <c r="P324" i="6" s="1"/>
  <c r="L324" i="6"/>
  <c r="J324" i="6"/>
  <c r="H324" i="6"/>
  <c r="F324" i="6"/>
  <c r="S323" i="6"/>
  <c r="N323" i="6"/>
  <c r="L323" i="6"/>
  <c r="J323" i="6"/>
  <c r="H323" i="6"/>
  <c r="F323" i="6"/>
  <c r="S322" i="6"/>
  <c r="N322" i="6"/>
  <c r="L322" i="6"/>
  <c r="J322" i="6"/>
  <c r="H322" i="6"/>
  <c r="F322" i="6"/>
  <c r="S321" i="6"/>
  <c r="N321" i="6"/>
  <c r="L321" i="6"/>
  <c r="J321" i="6"/>
  <c r="H321" i="6"/>
  <c r="F321" i="6"/>
  <c r="S320" i="6"/>
  <c r="N320" i="6"/>
  <c r="R320" i="6" s="1"/>
  <c r="L320" i="6"/>
  <c r="J320" i="6"/>
  <c r="H320" i="6"/>
  <c r="F320" i="6"/>
  <c r="AF319" i="6"/>
  <c r="S318" i="6"/>
  <c r="N318" i="6"/>
  <c r="R318" i="6" s="1"/>
  <c r="L318" i="6"/>
  <c r="J318" i="6"/>
  <c r="H318" i="6"/>
  <c r="F318" i="6"/>
  <c r="S317" i="6"/>
  <c r="N317" i="6"/>
  <c r="Q317" i="6" s="1"/>
  <c r="L317" i="6"/>
  <c r="J317" i="6"/>
  <c r="H317" i="6"/>
  <c r="F317" i="6"/>
  <c r="S316" i="6"/>
  <c r="N316" i="6"/>
  <c r="Q316" i="6" s="1"/>
  <c r="L316" i="6"/>
  <c r="J316" i="6"/>
  <c r="H316" i="6"/>
  <c r="F316" i="6"/>
  <c r="AF315" i="6"/>
  <c r="S314" i="6"/>
  <c r="N314" i="6"/>
  <c r="R314" i="6" s="1"/>
  <c r="L314" i="6"/>
  <c r="J314" i="6"/>
  <c r="H314" i="6"/>
  <c r="F314" i="6"/>
  <c r="S313" i="6"/>
  <c r="N313" i="6"/>
  <c r="P313" i="6" s="1"/>
  <c r="L313" i="6"/>
  <c r="J313" i="6"/>
  <c r="H313" i="6"/>
  <c r="F313" i="6"/>
  <c r="S312" i="6"/>
  <c r="N312" i="6"/>
  <c r="L312" i="6"/>
  <c r="J312" i="6"/>
  <c r="H312" i="6"/>
  <c r="F312" i="6"/>
  <c r="S311" i="6"/>
  <c r="N311" i="6"/>
  <c r="L311" i="6"/>
  <c r="J311" i="6"/>
  <c r="H311" i="6"/>
  <c r="F311" i="6"/>
  <c r="S310" i="6"/>
  <c r="N310" i="6"/>
  <c r="L310" i="6"/>
  <c r="J310" i="6"/>
  <c r="H310" i="6"/>
  <c r="F310" i="6"/>
  <c r="S309" i="6"/>
  <c r="N309" i="6"/>
  <c r="L309" i="6"/>
  <c r="J309" i="6"/>
  <c r="H309" i="6"/>
  <c r="F309" i="6"/>
  <c r="S308" i="6"/>
  <c r="N308" i="6"/>
  <c r="R308" i="6" s="1"/>
  <c r="L308" i="6"/>
  <c r="J308" i="6"/>
  <c r="H308" i="6"/>
  <c r="F308" i="6"/>
  <c r="S307" i="6"/>
  <c r="N307" i="6"/>
  <c r="P307" i="6" s="1"/>
  <c r="L307" i="6"/>
  <c r="J307" i="6"/>
  <c r="H307" i="6"/>
  <c r="F307" i="6"/>
  <c r="AF306" i="6"/>
  <c r="S305" i="6"/>
  <c r="N305" i="6"/>
  <c r="Q305" i="6" s="1"/>
  <c r="L305" i="6"/>
  <c r="J305" i="6"/>
  <c r="H305" i="6"/>
  <c r="F305" i="6"/>
  <c r="S304" i="6"/>
  <c r="N304" i="6"/>
  <c r="O304" i="6" s="1"/>
  <c r="L304" i="6"/>
  <c r="J304" i="6"/>
  <c r="H304" i="6"/>
  <c r="F304" i="6"/>
  <c r="S303" i="6"/>
  <c r="N303" i="6"/>
  <c r="L303" i="6"/>
  <c r="J303" i="6"/>
  <c r="H303" i="6"/>
  <c r="F303" i="6"/>
  <c r="S302" i="6"/>
  <c r="N302" i="6"/>
  <c r="L302" i="6"/>
  <c r="J302" i="6"/>
  <c r="H302" i="6"/>
  <c r="F302" i="6"/>
  <c r="S301" i="6"/>
  <c r="N301" i="6"/>
  <c r="L301" i="6"/>
  <c r="J301" i="6"/>
  <c r="H301" i="6"/>
  <c r="F301" i="6"/>
  <c r="S300" i="6"/>
  <c r="N300" i="6"/>
  <c r="R300" i="6" s="1"/>
  <c r="L300" i="6"/>
  <c r="J300" i="6"/>
  <c r="H300" i="6"/>
  <c r="F300" i="6"/>
  <c r="S299" i="6"/>
  <c r="N299" i="6"/>
  <c r="Q299" i="6" s="1"/>
  <c r="L299" i="6"/>
  <c r="J299" i="6"/>
  <c r="H299" i="6"/>
  <c r="F299" i="6"/>
  <c r="S298" i="6"/>
  <c r="N298" i="6"/>
  <c r="O298" i="6" s="1"/>
  <c r="L298" i="6"/>
  <c r="J298" i="6"/>
  <c r="H298" i="6"/>
  <c r="F298" i="6"/>
  <c r="AF297" i="6"/>
  <c r="S296" i="6"/>
  <c r="N296" i="6"/>
  <c r="P296" i="6" s="1"/>
  <c r="L296" i="6"/>
  <c r="J296" i="6"/>
  <c r="H296" i="6"/>
  <c r="F296" i="6"/>
  <c r="S295" i="6"/>
  <c r="N295" i="6"/>
  <c r="L295" i="6"/>
  <c r="J295" i="6"/>
  <c r="H295" i="6"/>
  <c r="F295" i="6"/>
  <c r="S294" i="6"/>
  <c r="N294" i="6"/>
  <c r="L294" i="6"/>
  <c r="J294" i="6"/>
  <c r="H294" i="6"/>
  <c r="F294" i="6"/>
  <c r="S293" i="6"/>
  <c r="N293" i="6"/>
  <c r="L293" i="6"/>
  <c r="J293" i="6"/>
  <c r="H293" i="6"/>
  <c r="F293" i="6"/>
  <c r="S292" i="6"/>
  <c r="N292" i="6"/>
  <c r="L292" i="6"/>
  <c r="J292" i="6"/>
  <c r="H292" i="6"/>
  <c r="F292" i="6"/>
  <c r="S291" i="6"/>
  <c r="N291" i="6"/>
  <c r="R291" i="6" s="1"/>
  <c r="L291" i="6"/>
  <c r="J291" i="6"/>
  <c r="H291" i="6"/>
  <c r="F291" i="6"/>
  <c r="S290" i="6"/>
  <c r="N290" i="6"/>
  <c r="P290" i="6" s="1"/>
  <c r="L290" i="6"/>
  <c r="J290" i="6"/>
  <c r="H290" i="6"/>
  <c r="F290" i="6"/>
  <c r="S289" i="6"/>
  <c r="N289" i="6"/>
  <c r="L289" i="6"/>
  <c r="J289" i="6"/>
  <c r="H289" i="6"/>
  <c r="F289" i="6"/>
  <c r="S288" i="6"/>
  <c r="N288" i="6"/>
  <c r="R288" i="6" s="1"/>
  <c r="L288" i="6"/>
  <c r="J288" i="6"/>
  <c r="H288" i="6"/>
  <c r="F288" i="6"/>
  <c r="S287" i="6"/>
  <c r="N287" i="6"/>
  <c r="L287" i="6"/>
  <c r="J287" i="6"/>
  <c r="H287" i="6"/>
  <c r="F287" i="6"/>
  <c r="S286" i="6"/>
  <c r="N286" i="6"/>
  <c r="L286" i="6"/>
  <c r="J286" i="6"/>
  <c r="H286" i="6"/>
  <c r="F286" i="6"/>
  <c r="S285" i="6"/>
  <c r="N285" i="6"/>
  <c r="R285" i="6" s="1"/>
  <c r="L285" i="6"/>
  <c r="J285" i="6"/>
  <c r="H285" i="6"/>
  <c r="F285" i="6"/>
  <c r="S284" i="6"/>
  <c r="N284" i="6"/>
  <c r="P284" i="6" s="1"/>
  <c r="L284" i="6"/>
  <c r="J284" i="6"/>
  <c r="H284" i="6"/>
  <c r="F284" i="6"/>
  <c r="S283" i="6"/>
  <c r="N283" i="6"/>
  <c r="U283" i="6" s="1"/>
  <c r="L283" i="6"/>
  <c r="J283" i="6"/>
  <c r="H283" i="6"/>
  <c r="F283" i="6"/>
  <c r="S282" i="6"/>
  <c r="N282" i="6"/>
  <c r="L282" i="6"/>
  <c r="J282" i="6"/>
  <c r="H282" i="6"/>
  <c r="F282" i="6"/>
  <c r="S281" i="6"/>
  <c r="N281" i="6"/>
  <c r="U281" i="6" s="1"/>
  <c r="L281" i="6"/>
  <c r="J281" i="6"/>
  <c r="H281" i="6"/>
  <c r="F281" i="6"/>
  <c r="S280" i="6"/>
  <c r="N280" i="6"/>
  <c r="L280" i="6"/>
  <c r="J280" i="6"/>
  <c r="H280" i="6"/>
  <c r="F280" i="6"/>
  <c r="S279" i="6"/>
  <c r="N279" i="6"/>
  <c r="R279" i="6" s="1"/>
  <c r="L279" i="6"/>
  <c r="J279" i="6"/>
  <c r="H279" i="6"/>
  <c r="F279" i="6"/>
  <c r="S278" i="6"/>
  <c r="N278" i="6"/>
  <c r="P278" i="6" s="1"/>
  <c r="L278" i="6"/>
  <c r="J278" i="6"/>
  <c r="H278" i="6"/>
  <c r="F278" i="6"/>
  <c r="S277" i="6"/>
  <c r="N277" i="6"/>
  <c r="U277" i="6" s="1"/>
  <c r="L277" i="6"/>
  <c r="J277" i="6"/>
  <c r="H277" i="6"/>
  <c r="F277" i="6"/>
  <c r="S276" i="6"/>
  <c r="N276" i="6"/>
  <c r="L276" i="6"/>
  <c r="J276" i="6"/>
  <c r="H276" i="6"/>
  <c r="F276" i="6"/>
  <c r="S275" i="6"/>
  <c r="N275" i="6"/>
  <c r="O275" i="6" s="1"/>
  <c r="L275" i="6"/>
  <c r="J275" i="6"/>
  <c r="H275" i="6"/>
  <c r="F275" i="6"/>
  <c r="S274" i="6"/>
  <c r="N274" i="6"/>
  <c r="L274" i="6"/>
  <c r="J274" i="6"/>
  <c r="H274" i="6"/>
  <c r="F274" i="6"/>
  <c r="S273" i="6"/>
  <c r="N273" i="6"/>
  <c r="L273" i="6"/>
  <c r="J273" i="6"/>
  <c r="H273" i="6"/>
  <c r="F273" i="6"/>
  <c r="S272" i="6"/>
  <c r="N272" i="6"/>
  <c r="P272" i="6" s="1"/>
  <c r="L272" i="6"/>
  <c r="J272" i="6"/>
  <c r="H272" i="6"/>
  <c r="F272" i="6"/>
  <c r="S271" i="6"/>
  <c r="N271" i="6"/>
  <c r="R271" i="6" s="1"/>
  <c r="L271" i="6"/>
  <c r="J271" i="6"/>
  <c r="H271" i="6"/>
  <c r="F271" i="6"/>
  <c r="S270" i="6"/>
  <c r="N270" i="6"/>
  <c r="P270" i="6" s="1"/>
  <c r="L270" i="6"/>
  <c r="J270" i="6"/>
  <c r="H270" i="6"/>
  <c r="F270" i="6"/>
  <c r="S269" i="6"/>
  <c r="N269" i="6"/>
  <c r="R269" i="6" s="1"/>
  <c r="L269" i="6"/>
  <c r="J269" i="6"/>
  <c r="H269" i="6"/>
  <c r="F269" i="6"/>
  <c r="S268" i="6"/>
  <c r="N268" i="6"/>
  <c r="R268" i="6" s="1"/>
  <c r="L268" i="6"/>
  <c r="J268" i="6"/>
  <c r="H268" i="6"/>
  <c r="F268" i="6"/>
  <c r="S267" i="6"/>
  <c r="N267" i="6"/>
  <c r="L267" i="6"/>
  <c r="J267" i="6"/>
  <c r="H267" i="6"/>
  <c r="F267" i="6"/>
  <c r="S266" i="6"/>
  <c r="N266" i="6"/>
  <c r="P266" i="6" s="1"/>
  <c r="L266" i="6"/>
  <c r="J266" i="6"/>
  <c r="H266" i="6"/>
  <c r="F266" i="6"/>
  <c r="S265" i="6"/>
  <c r="N265" i="6"/>
  <c r="R265" i="6" s="1"/>
  <c r="L265" i="6"/>
  <c r="J265" i="6"/>
  <c r="H265" i="6"/>
  <c r="F265" i="6"/>
  <c r="S264" i="6"/>
  <c r="T264" i="6" s="1"/>
  <c r="N264" i="6"/>
  <c r="P264" i="6" s="1"/>
  <c r="L264" i="6"/>
  <c r="J264" i="6"/>
  <c r="H264" i="6"/>
  <c r="F264" i="6"/>
  <c r="S263" i="6"/>
  <c r="N263" i="6"/>
  <c r="L263" i="6"/>
  <c r="J263" i="6"/>
  <c r="H263" i="6"/>
  <c r="F263" i="6"/>
  <c r="S262" i="6"/>
  <c r="N262" i="6"/>
  <c r="L262" i="6"/>
  <c r="J262" i="6"/>
  <c r="H262" i="6"/>
  <c r="F262" i="6"/>
  <c r="S261" i="6"/>
  <c r="N261" i="6"/>
  <c r="L261" i="6"/>
  <c r="J261" i="6"/>
  <c r="H261" i="6"/>
  <c r="F261" i="6"/>
  <c r="S260" i="6"/>
  <c r="T260" i="6" s="1"/>
  <c r="N260" i="6"/>
  <c r="O260" i="6" s="1"/>
  <c r="L260" i="6"/>
  <c r="J260" i="6"/>
  <c r="H260" i="6"/>
  <c r="F260" i="6"/>
  <c r="S259" i="6"/>
  <c r="N259" i="6"/>
  <c r="R259" i="6" s="1"/>
  <c r="L259" i="6"/>
  <c r="J259" i="6"/>
  <c r="H259" i="6"/>
  <c r="F259" i="6"/>
  <c r="S258" i="6"/>
  <c r="N258" i="6"/>
  <c r="P258" i="6" s="1"/>
  <c r="L258" i="6"/>
  <c r="J258" i="6"/>
  <c r="H258" i="6"/>
  <c r="F258" i="6"/>
  <c r="S257" i="6"/>
  <c r="N257" i="6"/>
  <c r="L257" i="6"/>
  <c r="J257" i="6"/>
  <c r="H257" i="6"/>
  <c r="F257" i="6"/>
  <c r="S256" i="6"/>
  <c r="N256" i="6"/>
  <c r="L256" i="6"/>
  <c r="J256" i="6"/>
  <c r="H256" i="6"/>
  <c r="F256" i="6"/>
  <c r="S255" i="6"/>
  <c r="N255" i="6"/>
  <c r="U255" i="6" s="1"/>
  <c r="L255" i="6"/>
  <c r="J255" i="6"/>
  <c r="H255" i="6"/>
  <c r="F255" i="6"/>
  <c r="S254" i="6"/>
  <c r="N254" i="6"/>
  <c r="L254" i="6"/>
  <c r="J254" i="6"/>
  <c r="H254" i="6"/>
  <c r="F254" i="6"/>
  <c r="S253" i="6"/>
  <c r="N253" i="6"/>
  <c r="R253" i="6" s="1"/>
  <c r="L253" i="6"/>
  <c r="J253" i="6"/>
  <c r="H253" i="6"/>
  <c r="F253" i="6"/>
  <c r="S252" i="6"/>
  <c r="N252" i="6"/>
  <c r="P252" i="6" s="1"/>
  <c r="L252" i="6"/>
  <c r="J252" i="6"/>
  <c r="H252" i="6"/>
  <c r="F252" i="6"/>
  <c r="S251" i="6"/>
  <c r="N251" i="6"/>
  <c r="P251" i="6" s="1"/>
  <c r="L251" i="6"/>
  <c r="J251" i="6"/>
  <c r="H251" i="6"/>
  <c r="F251" i="6"/>
  <c r="S250" i="6"/>
  <c r="N250" i="6"/>
  <c r="L250" i="6"/>
  <c r="J250" i="6"/>
  <c r="H250" i="6"/>
  <c r="F250" i="6"/>
  <c r="S249" i="6"/>
  <c r="N249" i="6"/>
  <c r="L249" i="6"/>
  <c r="J249" i="6"/>
  <c r="H249" i="6"/>
  <c r="F249" i="6"/>
  <c r="S248" i="6"/>
  <c r="N248" i="6"/>
  <c r="L248" i="6"/>
  <c r="J248" i="6"/>
  <c r="H248" i="6"/>
  <c r="F248" i="6"/>
  <c r="S247" i="6"/>
  <c r="N247" i="6"/>
  <c r="R247" i="6" s="1"/>
  <c r="L247" i="6"/>
  <c r="J247" i="6"/>
  <c r="H247" i="6"/>
  <c r="F247" i="6"/>
  <c r="S246" i="6"/>
  <c r="N246" i="6"/>
  <c r="P246" i="6" s="1"/>
  <c r="L246" i="6"/>
  <c r="J246" i="6"/>
  <c r="H246" i="6"/>
  <c r="F246" i="6"/>
  <c r="S245" i="6"/>
  <c r="N245" i="6"/>
  <c r="L245" i="6"/>
  <c r="J245" i="6"/>
  <c r="H245" i="6"/>
  <c r="F245" i="6"/>
  <c r="S244" i="6"/>
  <c r="N244" i="6"/>
  <c r="L244" i="6"/>
  <c r="J244" i="6"/>
  <c r="H244" i="6"/>
  <c r="F244" i="6"/>
  <c r="S243" i="6"/>
  <c r="N243" i="6"/>
  <c r="R243" i="6" s="1"/>
  <c r="L243" i="6"/>
  <c r="J243" i="6"/>
  <c r="H243" i="6"/>
  <c r="F243" i="6"/>
  <c r="S242" i="6"/>
  <c r="N242" i="6"/>
  <c r="L242" i="6"/>
  <c r="J242" i="6"/>
  <c r="H242" i="6"/>
  <c r="F242" i="6"/>
  <c r="S241" i="6"/>
  <c r="N241" i="6"/>
  <c r="R241" i="6" s="1"/>
  <c r="L241" i="6"/>
  <c r="J241" i="6"/>
  <c r="H241" i="6"/>
  <c r="F241" i="6"/>
  <c r="S240" i="6"/>
  <c r="N240" i="6"/>
  <c r="P240" i="6" s="1"/>
  <c r="L240" i="6"/>
  <c r="J240" i="6"/>
  <c r="H240" i="6"/>
  <c r="F240" i="6"/>
  <c r="S239" i="6"/>
  <c r="N239" i="6"/>
  <c r="L239" i="6"/>
  <c r="J239" i="6"/>
  <c r="H239" i="6"/>
  <c r="F239" i="6"/>
  <c r="S238" i="6"/>
  <c r="N238" i="6"/>
  <c r="L238" i="6"/>
  <c r="J238" i="6"/>
  <c r="H238" i="6"/>
  <c r="F238" i="6"/>
  <c r="S237" i="6"/>
  <c r="N237" i="6"/>
  <c r="L237" i="6"/>
  <c r="J237" i="6"/>
  <c r="H237" i="6"/>
  <c r="F237" i="6"/>
  <c r="S236" i="6"/>
  <c r="N236" i="6"/>
  <c r="Q236" i="6" s="1"/>
  <c r="L236" i="6"/>
  <c r="J236" i="6"/>
  <c r="H236" i="6"/>
  <c r="F236" i="6"/>
  <c r="S235" i="6"/>
  <c r="N235" i="6"/>
  <c r="R235" i="6" s="1"/>
  <c r="L235" i="6"/>
  <c r="J235" i="6"/>
  <c r="H235" i="6"/>
  <c r="F235" i="6"/>
  <c r="S234" i="6"/>
  <c r="N234" i="6"/>
  <c r="P234" i="6" s="1"/>
  <c r="L234" i="6"/>
  <c r="J234" i="6"/>
  <c r="H234" i="6"/>
  <c r="F234" i="6"/>
  <c r="S233" i="6"/>
  <c r="N233" i="6"/>
  <c r="L233" i="6"/>
  <c r="J233" i="6"/>
  <c r="H233" i="6"/>
  <c r="F233" i="6"/>
  <c r="S232" i="6"/>
  <c r="N232" i="6"/>
  <c r="L232" i="6"/>
  <c r="J232" i="6"/>
  <c r="H232" i="6"/>
  <c r="F232" i="6"/>
  <c r="S231" i="6"/>
  <c r="N231" i="6"/>
  <c r="L231" i="6"/>
  <c r="J231" i="6"/>
  <c r="H231" i="6"/>
  <c r="F231" i="6"/>
  <c r="S230" i="6"/>
  <c r="N230" i="6"/>
  <c r="L230" i="6"/>
  <c r="J230" i="6"/>
  <c r="H230" i="6"/>
  <c r="F230" i="6"/>
  <c r="S229" i="6"/>
  <c r="N229" i="6"/>
  <c r="R229" i="6" s="1"/>
  <c r="L229" i="6"/>
  <c r="J229" i="6"/>
  <c r="H229" i="6"/>
  <c r="F229" i="6"/>
  <c r="S228" i="6"/>
  <c r="N228" i="6"/>
  <c r="P228" i="6" s="1"/>
  <c r="L228" i="6"/>
  <c r="J228" i="6"/>
  <c r="H228" i="6"/>
  <c r="F228" i="6"/>
  <c r="S227" i="6"/>
  <c r="N227" i="6"/>
  <c r="L227" i="6"/>
  <c r="J227" i="6"/>
  <c r="H227" i="6"/>
  <c r="F227" i="6"/>
  <c r="S226" i="6"/>
  <c r="N226" i="6"/>
  <c r="R226" i="6" s="1"/>
  <c r="L226" i="6"/>
  <c r="J226" i="6"/>
  <c r="H226" i="6"/>
  <c r="F226" i="6"/>
  <c r="S225" i="6"/>
  <c r="N225" i="6"/>
  <c r="L225" i="6"/>
  <c r="J225" i="6"/>
  <c r="H225" i="6"/>
  <c r="F225" i="6"/>
  <c r="S224" i="6"/>
  <c r="N224" i="6"/>
  <c r="L224" i="6"/>
  <c r="J224" i="6"/>
  <c r="H224" i="6"/>
  <c r="F224" i="6"/>
  <c r="S223" i="6"/>
  <c r="N223" i="6"/>
  <c r="P223" i="6" s="1"/>
  <c r="L223" i="6"/>
  <c r="J223" i="6"/>
  <c r="H223" i="6"/>
  <c r="F223" i="6"/>
  <c r="S222" i="6"/>
  <c r="N222" i="6"/>
  <c r="P222" i="6" s="1"/>
  <c r="L222" i="6"/>
  <c r="J222" i="6"/>
  <c r="H222" i="6"/>
  <c r="F222" i="6"/>
  <c r="S221" i="6"/>
  <c r="N221" i="6"/>
  <c r="L221" i="6"/>
  <c r="J221" i="6"/>
  <c r="H221" i="6"/>
  <c r="F221" i="6"/>
  <c r="S220" i="6"/>
  <c r="N220" i="6"/>
  <c r="L220" i="6"/>
  <c r="J220" i="6"/>
  <c r="H220" i="6"/>
  <c r="F220" i="6"/>
  <c r="S219" i="6"/>
  <c r="N219" i="6"/>
  <c r="L219" i="6"/>
  <c r="J219" i="6"/>
  <c r="H219" i="6"/>
  <c r="F219" i="6"/>
  <c r="S218" i="6"/>
  <c r="N218" i="6"/>
  <c r="L218" i="6"/>
  <c r="J218" i="6"/>
  <c r="H218" i="6"/>
  <c r="F218" i="6"/>
  <c r="S217" i="6"/>
  <c r="N217" i="6"/>
  <c r="R217" i="6" s="1"/>
  <c r="L217" i="6"/>
  <c r="J217" i="6"/>
  <c r="H217" i="6"/>
  <c r="F217" i="6"/>
  <c r="S216" i="6"/>
  <c r="N216" i="6"/>
  <c r="P216" i="6" s="1"/>
  <c r="L216" i="6"/>
  <c r="J216" i="6"/>
  <c r="H216" i="6"/>
  <c r="F216" i="6"/>
  <c r="S215" i="6"/>
  <c r="N215" i="6"/>
  <c r="L215" i="6"/>
  <c r="J215" i="6"/>
  <c r="H215" i="6"/>
  <c r="F215" i="6"/>
  <c r="S214" i="6"/>
  <c r="N214" i="6"/>
  <c r="Q214" i="6" s="1"/>
  <c r="L214" i="6"/>
  <c r="J214" i="6"/>
  <c r="H214" i="6"/>
  <c r="F214" i="6"/>
  <c r="S213" i="6"/>
  <c r="N213" i="6"/>
  <c r="L213" i="6"/>
  <c r="J213" i="6"/>
  <c r="H213" i="6"/>
  <c r="F213" i="6"/>
  <c r="S212" i="6"/>
  <c r="N212" i="6"/>
  <c r="L212" i="6"/>
  <c r="J212" i="6"/>
  <c r="H212" i="6"/>
  <c r="F212" i="6"/>
  <c r="S211" i="6"/>
  <c r="N211" i="6"/>
  <c r="M211" i="6" s="1"/>
  <c r="L211" i="6"/>
  <c r="J211" i="6"/>
  <c r="H211" i="6"/>
  <c r="F211" i="6"/>
  <c r="S210" i="6"/>
  <c r="N210" i="6"/>
  <c r="R210" i="6" s="1"/>
  <c r="L210" i="6"/>
  <c r="J210" i="6"/>
  <c r="H210" i="6"/>
  <c r="F210" i="6"/>
  <c r="S209" i="6"/>
  <c r="N209" i="6"/>
  <c r="R209" i="6" s="1"/>
  <c r="L209" i="6"/>
  <c r="J209" i="6"/>
  <c r="H209" i="6"/>
  <c r="F209" i="6"/>
  <c r="S208" i="6"/>
  <c r="N208" i="6"/>
  <c r="Q208" i="6" s="1"/>
  <c r="L208" i="6"/>
  <c r="J208" i="6"/>
  <c r="H208" i="6"/>
  <c r="F208" i="6"/>
  <c r="S207" i="6"/>
  <c r="N207" i="6"/>
  <c r="O207" i="6" s="1"/>
  <c r="L207" i="6"/>
  <c r="J207" i="6"/>
  <c r="H207" i="6"/>
  <c r="F207" i="6"/>
  <c r="S206" i="6"/>
  <c r="N206" i="6"/>
  <c r="R206" i="6" s="1"/>
  <c r="L206" i="6"/>
  <c r="J206" i="6"/>
  <c r="H206" i="6"/>
  <c r="F206" i="6"/>
  <c r="S205" i="6"/>
  <c r="N205" i="6"/>
  <c r="L205" i="6"/>
  <c r="J205" i="6"/>
  <c r="H205" i="6"/>
  <c r="F205" i="6"/>
  <c r="S204" i="6"/>
  <c r="N204" i="6"/>
  <c r="R204" i="6" s="1"/>
  <c r="L204" i="6"/>
  <c r="J204" i="6"/>
  <c r="H204" i="6"/>
  <c r="F204" i="6"/>
  <c r="S203" i="6"/>
  <c r="N203" i="6"/>
  <c r="R203" i="6" s="1"/>
  <c r="L203" i="6"/>
  <c r="J203" i="6"/>
  <c r="H203" i="6"/>
  <c r="F203" i="6"/>
  <c r="S202" i="6"/>
  <c r="N202" i="6"/>
  <c r="Q202" i="6" s="1"/>
  <c r="L202" i="6"/>
  <c r="J202" i="6"/>
  <c r="H202" i="6"/>
  <c r="F202" i="6"/>
  <c r="S201" i="6"/>
  <c r="N201" i="6"/>
  <c r="O201" i="6" s="1"/>
  <c r="L201" i="6"/>
  <c r="J201" i="6"/>
  <c r="H201" i="6"/>
  <c r="F201" i="6"/>
  <c r="AF200" i="6"/>
  <c r="S199" i="6"/>
  <c r="N199" i="6"/>
  <c r="P199" i="6" s="1"/>
  <c r="L199" i="6"/>
  <c r="J199" i="6"/>
  <c r="H199" i="6"/>
  <c r="F199" i="6"/>
  <c r="S198" i="6"/>
  <c r="N198" i="6"/>
  <c r="L198" i="6"/>
  <c r="J198" i="6"/>
  <c r="H198" i="6"/>
  <c r="F198" i="6"/>
  <c r="S197" i="6"/>
  <c r="N197" i="6"/>
  <c r="L197" i="6"/>
  <c r="J197" i="6"/>
  <c r="H197" i="6"/>
  <c r="F197" i="6"/>
  <c r="S196" i="6"/>
  <c r="N196" i="6"/>
  <c r="R196" i="6" s="1"/>
  <c r="L196" i="6"/>
  <c r="J196" i="6"/>
  <c r="H196" i="6"/>
  <c r="F196" i="6"/>
  <c r="S195" i="6"/>
  <c r="N195" i="6"/>
  <c r="L195" i="6"/>
  <c r="J195" i="6"/>
  <c r="H195" i="6"/>
  <c r="F195" i="6"/>
  <c r="S194" i="6"/>
  <c r="N194" i="6"/>
  <c r="R194" i="6" s="1"/>
  <c r="L194" i="6"/>
  <c r="J194" i="6"/>
  <c r="H194" i="6"/>
  <c r="F194" i="6"/>
  <c r="S193" i="6"/>
  <c r="N193" i="6"/>
  <c r="P193" i="6" s="1"/>
  <c r="L193" i="6"/>
  <c r="J193" i="6"/>
  <c r="H193" i="6"/>
  <c r="F193" i="6"/>
  <c r="S192" i="6"/>
  <c r="N192" i="6"/>
  <c r="L192" i="6"/>
  <c r="J192" i="6"/>
  <c r="H192" i="6"/>
  <c r="F192" i="6"/>
  <c r="S191" i="6"/>
  <c r="N191" i="6"/>
  <c r="L191" i="6"/>
  <c r="J191" i="6"/>
  <c r="H191" i="6"/>
  <c r="F191" i="6"/>
  <c r="S190" i="6"/>
  <c r="N190" i="6"/>
  <c r="R190" i="6" s="1"/>
  <c r="L190" i="6"/>
  <c r="J190" i="6"/>
  <c r="H190" i="6"/>
  <c r="F190" i="6"/>
  <c r="S189" i="6"/>
  <c r="N189" i="6"/>
  <c r="L189" i="6"/>
  <c r="J189" i="6"/>
  <c r="H189" i="6"/>
  <c r="F189" i="6"/>
  <c r="S188" i="6"/>
  <c r="N188" i="6"/>
  <c r="R188" i="6" s="1"/>
  <c r="L188" i="6"/>
  <c r="J188" i="6"/>
  <c r="H188" i="6"/>
  <c r="F188" i="6"/>
  <c r="S187" i="6"/>
  <c r="N187" i="6"/>
  <c r="P187" i="6" s="1"/>
  <c r="L187" i="6"/>
  <c r="J187" i="6"/>
  <c r="H187" i="6"/>
  <c r="F187" i="6"/>
  <c r="S186" i="6"/>
  <c r="N186" i="6"/>
  <c r="L186" i="6"/>
  <c r="J186" i="6"/>
  <c r="H186" i="6"/>
  <c r="F186" i="6"/>
  <c r="S185" i="6"/>
  <c r="N185" i="6"/>
  <c r="L185" i="6"/>
  <c r="J185" i="6"/>
  <c r="H185" i="6"/>
  <c r="F185" i="6"/>
  <c r="S184" i="6"/>
  <c r="N184" i="6"/>
  <c r="L184" i="6"/>
  <c r="J184" i="6"/>
  <c r="H184" i="6"/>
  <c r="F184" i="6"/>
  <c r="S183" i="6"/>
  <c r="N183" i="6"/>
  <c r="L183" i="6"/>
  <c r="J183" i="6"/>
  <c r="H183" i="6"/>
  <c r="F183" i="6"/>
  <c r="S182" i="6"/>
  <c r="N182" i="6"/>
  <c r="R182" i="6" s="1"/>
  <c r="L182" i="6"/>
  <c r="J182" i="6"/>
  <c r="H182" i="6"/>
  <c r="F182" i="6"/>
  <c r="S181" i="6"/>
  <c r="N181" i="6"/>
  <c r="P181" i="6" s="1"/>
  <c r="L181" i="6"/>
  <c r="J181" i="6"/>
  <c r="H181" i="6"/>
  <c r="F181" i="6"/>
  <c r="S180" i="6"/>
  <c r="N180" i="6"/>
  <c r="L180" i="6"/>
  <c r="J180" i="6"/>
  <c r="H180" i="6"/>
  <c r="F180" i="6"/>
  <c r="S179" i="6"/>
  <c r="N179" i="6"/>
  <c r="L179" i="6"/>
  <c r="J179" i="6"/>
  <c r="H179" i="6"/>
  <c r="F179" i="6"/>
  <c r="S178" i="6"/>
  <c r="N178" i="6"/>
  <c r="L178" i="6"/>
  <c r="J178" i="6"/>
  <c r="H178" i="6"/>
  <c r="F178" i="6"/>
  <c r="S177" i="6"/>
  <c r="N177" i="6"/>
  <c r="L177" i="6"/>
  <c r="J177" i="6"/>
  <c r="H177" i="6"/>
  <c r="F177" i="6"/>
  <c r="S176" i="6"/>
  <c r="N176" i="6"/>
  <c r="R176" i="6" s="1"/>
  <c r="L176" i="6"/>
  <c r="J176" i="6"/>
  <c r="H176" i="6"/>
  <c r="F176" i="6"/>
  <c r="S175" i="6"/>
  <c r="N175" i="6"/>
  <c r="O175" i="6" s="1"/>
  <c r="L175" i="6"/>
  <c r="J175" i="6"/>
  <c r="H175" i="6"/>
  <c r="F175" i="6"/>
  <c r="S174" i="6"/>
  <c r="N174" i="6"/>
  <c r="L174" i="6"/>
  <c r="J174" i="6"/>
  <c r="H174" i="6"/>
  <c r="F174" i="6"/>
  <c r="S173" i="6"/>
  <c r="N173" i="6"/>
  <c r="L173" i="6"/>
  <c r="J173" i="6"/>
  <c r="H173" i="6"/>
  <c r="F173" i="6"/>
  <c r="S172" i="6"/>
  <c r="N172" i="6"/>
  <c r="L172" i="6"/>
  <c r="J172" i="6"/>
  <c r="H172" i="6"/>
  <c r="F172" i="6"/>
  <c r="S171" i="6"/>
  <c r="N171" i="6"/>
  <c r="L171" i="6"/>
  <c r="J171" i="6"/>
  <c r="H171" i="6"/>
  <c r="F171" i="6"/>
  <c r="S170" i="6"/>
  <c r="N170" i="6"/>
  <c r="R170" i="6" s="1"/>
  <c r="L170" i="6"/>
  <c r="J170" i="6"/>
  <c r="H170" i="6"/>
  <c r="F170" i="6"/>
  <c r="S169" i="6"/>
  <c r="N169" i="6"/>
  <c r="O169" i="6" s="1"/>
  <c r="L169" i="6"/>
  <c r="J169" i="6"/>
  <c r="H169" i="6"/>
  <c r="F169" i="6"/>
  <c r="S168" i="6"/>
  <c r="N168" i="6"/>
  <c r="M168" i="6" s="1"/>
  <c r="L168" i="6"/>
  <c r="J168" i="6"/>
  <c r="H168" i="6"/>
  <c r="F168" i="6"/>
  <c r="S167" i="6"/>
  <c r="N167" i="6"/>
  <c r="L167" i="6"/>
  <c r="J167" i="6"/>
  <c r="H167" i="6"/>
  <c r="F167" i="6"/>
  <c r="S166" i="6"/>
  <c r="N166" i="6"/>
  <c r="L166" i="6"/>
  <c r="J166" i="6"/>
  <c r="H166" i="6"/>
  <c r="F166" i="6"/>
  <c r="S165" i="6"/>
  <c r="N165" i="6"/>
  <c r="L165" i="6"/>
  <c r="J165" i="6"/>
  <c r="H165" i="6"/>
  <c r="F165" i="6"/>
  <c r="S164" i="6"/>
  <c r="N164" i="6"/>
  <c r="R164" i="6" s="1"/>
  <c r="L164" i="6"/>
  <c r="J164" i="6"/>
  <c r="H164" i="6"/>
  <c r="F164" i="6"/>
  <c r="S163" i="6"/>
  <c r="N163" i="6"/>
  <c r="P163" i="6" s="1"/>
  <c r="L163" i="6"/>
  <c r="J163" i="6"/>
  <c r="H163" i="6"/>
  <c r="F163" i="6"/>
  <c r="S162" i="6"/>
  <c r="N162" i="6"/>
  <c r="L162" i="6"/>
  <c r="J162" i="6"/>
  <c r="H162" i="6"/>
  <c r="F162" i="6"/>
  <c r="S161" i="6"/>
  <c r="N161" i="6"/>
  <c r="L161" i="6"/>
  <c r="J161" i="6"/>
  <c r="H161" i="6"/>
  <c r="F161" i="6"/>
  <c r="S160" i="6"/>
  <c r="N160" i="6"/>
  <c r="L160" i="6"/>
  <c r="J160" i="6"/>
  <c r="H160" i="6"/>
  <c r="F160" i="6"/>
  <c r="S159" i="6"/>
  <c r="N159" i="6"/>
  <c r="L159" i="6"/>
  <c r="J159" i="6"/>
  <c r="H159" i="6"/>
  <c r="F159" i="6"/>
  <c r="S158" i="6"/>
  <c r="N158" i="6"/>
  <c r="R158" i="6" s="1"/>
  <c r="L158" i="6"/>
  <c r="J158" i="6"/>
  <c r="H158" i="6"/>
  <c r="F158" i="6"/>
  <c r="S157" i="6"/>
  <c r="N157" i="6"/>
  <c r="P157" i="6" s="1"/>
  <c r="L157" i="6"/>
  <c r="J157" i="6"/>
  <c r="H157" i="6"/>
  <c r="F157" i="6"/>
  <c r="S156" i="6"/>
  <c r="N156" i="6"/>
  <c r="M156" i="6" s="1"/>
  <c r="L156" i="6"/>
  <c r="J156" i="6"/>
  <c r="H156" i="6"/>
  <c r="F156" i="6"/>
  <c r="S155" i="6"/>
  <c r="N155" i="6"/>
  <c r="L155" i="6"/>
  <c r="J155" i="6"/>
  <c r="H155" i="6"/>
  <c r="F155" i="6"/>
  <c r="S154" i="6"/>
  <c r="N154" i="6"/>
  <c r="L154" i="6"/>
  <c r="J154" i="6"/>
  <c r="H154" i="6"/>
  <c r="F154" i="6"/>
  <c r="S153" i="6"/>
  <c r="N153" i="6"/>
  <c r="L153" i="6"/>
  <c r="J153" i="6"/>
  <c r="H153" i="6"/>
  <c r="F153" i="6"/>
  <c r="S152" i="6"/>
  <c r="N152" i="6"/>
  <c r="R152" i="6" s="1"/>
  <c r="L152" i="6"/>
  <c r="J152" i="6"/>
  <c r="H152" i="6"/>
  <c r="F152" i="6"/>
  <c r="S151" i="6"/>
  <c r="N151" i="6"/>
  <c r="P151" i="6" s="1"/>
  <c r="L151" i="6"/>
  <c r="J151" i="6"/>
  <c r="H151" i="6"/>
  <c r="F151" i="6"/>
  <c r="S150" i="6"/>
  <c r="N150" i="6"/>
  <c r="L150" i="6"/>
  <c r="J150" i="6"/>
  <c r="H150" i="6"/>
  <c r="F150" i="6"/>
  <c r="S149" i="6"/>
  <c r="N149" i="6"/>
  <c r="L149" i="6"/>
  <c r="J149" i="6"/>
  <c r="H149" i="6"/>
  <c r="F149" i="6"/>
  <c r="S148" i="6"/>
  <c r="N148" i="6"/>
  <c r="L148" i="6"/>
  <c r="J148" i="6"/>
  <c r="H148" i="6"/>
  <c r="F148" i="6"/>
  <c r="S147" i="6"/>
  <c r="N147" i="6"/>
  <c r="L147" i="6"/>
  <c r="J147" i="6"/>
  <c r="H147" i="6"/>
  <c r="F147" i="6"/>
  <c r="S146" i="6"/>
  <c r="N146" i="6"/>
  <c r="R146" i="6" s="1"/>
  <c r="L146" i="6"/>
  <c r="J146" i="6"/>
  <c r="H146" i="6"/>
  <c r="F146" i="6"/>
  <c r="S145" i="6"/>
  <c r="N145" i="6"/>
  <c r="Q145" i="6" s="1"/>
  <c r="L145" i="6"/>
  <c r="J145" i="6"/>
  <c r="H145" i="6"/>
  <c r="F145" i="6"/>
  <c r="S144" i="6"/>
  <c r="N144" i="6"/>
  <c r="L144" i="6"/>
  <c r="J144" i="6"/>
  <c r="H144" i="6"/>
  <c r="F144" i="6"/>
  <c r="S143" i="6"/>
  <c r="N143" i="6"/>
  <c r="Q143" i="6" s="1"/>
  <c r="L143" i="6"/>
  <c r="J143" i="6"/>
  <c r="H143" i="6"/>
  <c r="F143" i="6"/>
  <c r="S142" i="6"/>
  <c r="N142" i="6"/>
  <c r="L142" i="6"/>
  <c r="J142" i="6"/>
  <c r="H142" i="6"/>
  <c r="F142" i="6"/>
  <c r="S141" i="6"/>
  <c r="N141" i="6"/>
  <c r="R141" i="6" s="1"/>
  <c r="L141" i="6"/>
  <c r="J141" i="6"/>
  <c r="H141" i="6"/>
  <c r="F141" i="6"/>
  <c r="S140" i="6"/>
  <c r="N140" i="6"/>
  <c r="P140" i="6" s="1"/>
  <c r="L140" i="6"/>
  <c r="J140" i="6"/>
  <c r="H140" i="6"/>
  <c r="F140" i="6"/>
  <c r="S139" i="6"/>
  <c r="N139" i="6"/>
  <c r="L139" i="6"/>
  <c r="J139" i="6"/>
  <c r="H139" i="6"/>
  <c r="F139" i="6"/>
  <c r="S138" i="6"/>
  <c r="N138" i="6"/>
  <c r="L138" i="6"/>
  <c r="J138" i="6"/>
  <c r="H138" i="6"/>
  <c r="F138" i="6"/>
  <c r="S137" i="6"/>
  <c r="N137" i="6"/>
  <c r="R137" i="6" s="1"/>
  <c r="L137" i="6"/>
  <c r="J137" i="6"/>
  <c r="H137" i="6"/>
  <c r="F137" i="6"/>
  <c r="S136" i="6"/>
  <c r="N136" i="6"/>
  <c r="L136" i="6"/>
  <c r="J136" i="6"/>
  <c r="H136" i="6"/>
  <c r="F136" i="6"/>
  <c r="S135" i="6"/>
  <c r="N135" i="6"/>
  <c r="R135" i="6" s="1"/>
  <c r="L135" i="6"/>
  <c r="J135" i="6"/>
  <c r="H135" i="6"/>
  <c r="F135" i="6"/>
  <c r="S134" i="6"/>
  <c r="N134" i="6"/>
  <c r="P134" i="6" s="1"/>
  <c r="L134" i="6"/>
  <c r="J134" i="6"/>
  <c r="H134" i="6"/>
  <c r="F134" i="6"/>
  <c r="S133" i="6"/>
  <c r="N133" i="6"/>
  <c r="L133" i="6"/>
  <c r="J133" i="6"/>
  <c r="H133" i="6"/>
  <c r="F133" i="6"/>
  <c r="S132" i="6"/>
  <c r="N132" i="6"/>
  <c r="L132" i="6"/>
  <c r="J132" i="6"/>
  <c r="H132" i="6"/>
  <c r="F132" i="6"/>
  <c r="S131" i="6"/>
  <c r="N131" i="6"/>
  <c r="Q131" i="6" s="1"/>
  <c r="L131" i="6"/>
  <c r="J131" i="6"/>
  <c r="H131" i="6"/>
  <c r="F131" i="6"/>
  <c r="S130" i="6"/>
  <c r="N130" i="6"/>
  <c r="L130" i="6"/>
  <c r="J130" i="6"/>
  <c r="H130" i="6"/>
  <c r="F130" i="6"/>
  <c r="S129" i="6"/>
  <c r="N129" i="6"/>
  <c r="R129" i="6" s="1"/>
  <c r="L129" i="6"/>
  <c r="J129" i="6"/>
  <c r="H129" i="6"/>
  <c r="F129" i="6"/>
  <c r="S128" i="6"/>
  <c r="N128" i="6"/>
  <c r="P128" i="6" s="1"/>
  <c r="L128" i="6"/>
  <c r="J128" i="6"/>
  <c r="H128" i="6"/>
  <c r="F128" i="6"/>
  <c r="S127" i="6"/>
  <c r="N127" i="6"/>
  <c r="L127" i="6"/>
  <c r="J127" i="6"/>
  <c r="H127" i="6"/>
  <c r="F127" i="6"/>
  <c r="S126" i="6"/>
  <c r="N126" i="6"/>
  <c r="L126" i="6"/>
  <c r="J126" i="6"/>
  <c r="H126" i="6"/>
  <c r="F126" i="6"/>
  <c r="S125" i="6"/>
  <c r="N125" i="6"/>
  <c r="L125" i="6"/>
  <c r="J125" i="6"/>
  <c r="H125" i="6"/>
  <c r="F125" i="6"/>
  <c r="S124" i="6"/>
  <c r="N124" i="6"/>
  <c r="R124" i="6" s="1"/>
  <c r="L124" i="6"/>
  <c r="J124" i="6"/>
  <c r="H124" i="6"/>
  <c r="F124" i="6"/>
  <c r="AF123" i="6"/>
  <c r="S122" i="6"/>
  <c r="N122" i="6"/>
  <c r="L122" i="6"/>
  <c r="J122" i="6"/>
  <c r="H122" i="6"/>
  <c r="F122" i="6"/>
  <c r="S121" i="6"/>
  <c r="N121" i="6"/>
  <c r="R121" i="6" s="1"/>
  <c r="L121" i="6"/>
  <c r="J121" i="6"/>
  <c r="H121" i="6"/>
  <c r="F121" i="6"/>
  <c r="S120" i="6"/>
  <c r="N120" i="6"/>
  <c r="Q120" i="6" s="1"/>
  <c r="L120" i="6"/>
  <c r="J120" i="6"/>
  <c r="H120" i="6"/>
  <c r="F120" i="6"/>
  <c r="S119" i="6"/>
  <c r="N119" i="6"/>
  <c r="O119" i="6" s="1"/>
  <c r="L119" i="6"/>
  <c r="J119" i="6"/>
  <c r="H119" i="6"/>
  <c r="F119" i="6"/>
  <c r="S118" i="6"/>
  <c r="N118" i="6"/>
  <c r="R118" i="6" s="1"/>
  <c r="L118" i="6"/>
  <c r="J118" i="6"/>
  <c r="H118" i="6"/>
  <c r="F118" i="6"/>
  <c r="S117" i="6"/>
  <c r="N117" i="6"/>
  <c r="L117" i="6"/>
  <c r="J117" i="6"/>
  <c r="H117" i="6"/>
  <c r="F117" i="6"/>
  <c r="S116" i="6"/>
  <c r="N116" i="6"/>
  <c r="L116" i="6"/>
  <c r="J116" i="6"/>
  <c r="H116" i="6"/>
  <c r="F116" i="6"/>
  <c r="S115" i="6"/>
  <c r="N115" i="6"/>
  <c r="R115" i="6" s="1"/>
  <c r="L115" i="6"/>
  <c r="J115" i="6"/>
  <c r="H115" i="6"/>
  <c r="F115" i="6"/>
  <c r="S114" i="6"/>
  <c r="N114" i="6"/>
  <c r="Q114" i="6" s="1"/>
  <c r="L114" i="6"/>
  <c r="J114" i="6"/>
  <c r="H114" i="6"/>
  <c r="F114" i="6"/>
  <c r="S113" i="6"/>
  <c r="N113" i="6"/>
  <c r="O113" i="6" s="1"/>
  <c r="L113" i="6"/>
  <c r="J113" i="6"/>
  <c r="H113" i="6"/>
  <c r="F113" i="6"/>
  <c r="S112" i="6"/>
  <c r="N112" i="6"/>
  <c r="R112" i="6" s="1"/>
  <c r="L112" i="6"/>
  <c r="J112" i="6"/>
  <c r="H112" i="6"/>
  <c r="F112" i="6"/>
  <c r="S111" i="6"/>
  <c r="N111" i="6"/>
  <c r="L111" i="6"/>
  <c r="J111" i="6"/>
  <c r="H111" i="6"/>
  <c r="F111" i="6"/>
  <c r="S110" i="6"/>
  <c r="N110" i="6"/>
  <c r="L110" i="6"/>
  <c r="J110" i="6"/>
  <c r="H110" i="6"/>
  <c r="F110" i="6"/>
  <c r="S109" i="6"/>
  <c r="N109" i="6"/>
  <c r="R109" i="6" s="1"/>
  <c r="L109" i="6"/>
  <c r="J109" i="6"/>
  <c r="H109" i="6"/>
  <c r="F109" i="6"/>
  <c r="S108" i="6"/>
  <c r="N108" i="6"/>
  <c r="Q108" i="6" s="1"/>
  <c r="L108" i="6"/>
  <c r="J108" i="6"/>
  <c r="H108" i="6"/>
  <c r="F108" i="6"/>
  <c r="S107" i="6"/>
  <c r="N107" i="6"/>
  <c r="O107" i="6" s="1"/>
  <c r="L107" i="6"/>
  <c r="J107" i="6"/>
  <c r="H107" i="6"/>
  <c r="F107" i="6"/>
  <c r="S106" i="6"/>
  <c r="N106" i="6"/>
  <c r="R106" i="6" s="1"/>
  <c r="L106" i="6"/>
  <c r="J106" i="6"/>
  <c r="H106" i="6"/>
  <c r="F106" i="6"/>
  <c r="S105" i="6"/>
  <c r="N105" i="6"/>
  <c r="L105" i="6"/>
  <c r="J105" i="6"/>
  <c r="H105" i="6"/>
  <c r="F105" i="6"/>
  <c r="S104" i="6"/>
  <c r="N104" i="6"/>
  <c r="L104" i="6"/>
  <c r="J104" i="6"/>
  <c r="H104" i="6"/>
  <c r="F104" i="6"/>
  <c r="S103" i="6"/>
  <c r="N103" i="6"/>
  <c r="R103" i="6" s="1"/>
  <c r="L103" i="6"/>
  <c r="J103" i="6"/>
  <c r="H103" i="6"/>
  <c r="F103" i="6"/>
  <c r="S102" i="6"/>
  <c r="N102" i="6"/>
  <c r="Q102" i="6" s="1"/>
  <c r="L102" i="6"/>
  <c r="J102" i="6"/>
  <c r="H102" i="6"/>
  <c r="F102" i="6"/>
  <c r="S101" i="6"/>
  <c r="N101" i="6"/>
  <c r="O101" i="6" s="1"/>
  <c r="L101" i="6"/>
  <c r="J101" i="6"/>
  <c r="H101" i="6"/>
  <c r="F101" i="6"/>
  <c r="S100" i="6"/>
  <c r="N100" i="6"/>
  <c r="R100" i="6" s="1"/>
  <c r="L100" i="6"/>
  <c r="J100" i="6"/>
  <c r="H100" i="6"/>
  <c r="F100" i="6"/>
  <c r="S99" i="6"/>
  <c r="N99" i="6"/>
  <c r="O99" i="6" s="1"/>
  <c r="L99" i="6"/>
  <c r="J99" i="6"/>
  <c r="H99" i="6"/>
  <c r="F99" i="6"/>
  <c r="S98" i="6"/>
  <c r="N98" i="6"/>
  <c r="R98" i="6" s="1"/>
  <c r="L98" i="6"/>
  <c r="J98" i="6"/>
  <c r="H98" i="6"/>
  <c r="F98" i="6"/>
  <c r="S97" i="6"/>
  <c r="N97" i="6"/>
  <c r="R97" i="6" s="1"/>
  <c r="L97" i="6"/>
  <c r="J97" i="6"/>
  <c r="H97" i="6"/>
  <c r="F97" i="6"/>
  <c r="S96" i="6"/>
  <c r="N96" i="6"/>
  <c r="Q96" i="6" s="1"/>
  <c r="L96" i="6"/>
  <c r="J96" i="6"/>
  <c r="H96" i="6"/>
  <c r="F96" i="6"/>
  <c r="S95" i="6"/>
  <c r="N95" i="6"/>
  <c r="O95" i="6" s="1"/>
  <c r="L95" i="6"/>
  <c r="J95" i="6"/>
  <c r="H95" i="6"/>
  <c r="F95" i="6"/>
  <c r="S94" i="6"/>
  <c r="N94" i="6"/>
  <c r="R94" i="6" s="1"/>
  <c r="L94" i="6"/>
  <c r="J94" i="6"/>
  <c r="H94" i="6"/>
  <c r="F94" i="6"/>
  <c r="S93" i="6"/>
  <c r="N93" i="6"/>
  <c r="M93" i="6" s="1"/>
  <c r="L93" i="6"/>
  <c r="J93" i="6"/>
  <c r="H93" i="6"/>
  <c r="F93" i="6"/>
  <c r="S92" i="6"/>
  <c r="N92" i="6"/>
  <c r="L92" i="6"/>
  <c r="J92" i="6"/>
  <c r="H92" i="6"/>
  <c r="F92" i="6"/>
  <c r="AF91" i="6"/>
  <c r="S90" i="6"/>
  <c r="N90" i="6"/>
  <c r="L90" i="6"/>
  <c r="J90" i="6"/>
  <c r="H90" i="6"/>
  <c r="F90" i="6"/>
  <c r="S89" i="6"/>
  <c r="N89" i="6"/>
  <c r="L89" i="6"/>
  <c r="J89" i="6"/>
  <c r="H89" i="6"/>
  <c r="F89" i="6"/>
  <c r="S88" i="6"/>
  <c r="N88" i="6"/>
  <c r="R88" i="6" s="1"/>
  <c r="L88" i="6"/>
  <c r="J88" i="6"/>
  <c r="H88" i="6"/>
  <c r="F88" i="6"/>
  <c r="S87" i="6"/>
  <c r="N87" i="6"/>
  <c r="P87" i="6" s="1"/>
  <c r="L87" i="6"/>
  <c r="J87" i="6"/>
  <c r="H87" i="6"/>
  <c r="F87" i="6"/>
  <c r="S86" i="6"/>
  <c r="N86" i="6"/>
  <c r="L86" i="6"/>
  <c r="J86" i="6"/>
  <c r="H86" i="6"/>
  <c r="F86" i="6"/>
  <c r="S85" i="6"/>
  <c r="N85" i="6"/>
  <c r="L85" i="6"/>
  <c r="J85" i="6"/>
  <c r="H85" i="6"/>
  <c r="F85" i="6"/>
  <c r="S84" i="6"/>
  <c r="N84" i="6"/>
  <c r="L84" i="6"/>
  <c r="J84" i="6"/>
  <c r="H84" i="6"/>
  <c r="F84" i="6"/>
  <c r="S83" i="6"/>
  <c r="N83" i="6"/>
  <c r="O83" i="6" s="1"/>
  <c r="L83" i="6"/>
  <c r="J83" i="6"/>
  <c r="H83" i="6"/>
  <c r="F83" i="6"/>
  <c r="S82" i="6"/>
  <c r="N82" i="6"/>
  <c r="R82" i="6" s="1"/>
  <c r="L82" i="6"/>
  <c r="J82" i="6"/>
  <c r="H82" i="6"/>
  <c r="F82" i="6"/>
  <c r="S81" i="6"/>
  <c r="N81" i="6"/>
  <c r="P81" i="6" s="1"/>
  <c r="L81" i="6"/>
  <c r="J81" i="6"/>
  <c r="H81" i="6"/>
  <c r="F81" i="6"/>
  <c r="S80" i="6"/>
  <c r="N80" i="6"/>
  <c r="L80" i="6"/>
  <c r="J80" i="6"/>
  <c r="H80" i="6"/>
  <c r="F80" i="6"/>
  <c r="S79" i="6"/>
  <c r="N79" i="6"/>
  <c r="L79" i="6"/>
  <c r="J79" i="6"/>
  <c r="H79" i="6"/>
  <c r="F79" i="6"/>
  <c r="S78" i="6"/>
  <c r="N78" i="6"/>
  <c r="L78" i="6"/>
  <c r="J78" i="6"/>
  <c r="H78" i="6"/>
  <c r="F78" i="6"/>
  <c r="S77" i="6"/>
  <c r="N77" i="6"/>
  <c r="Q77" i="6" s="1"/>
  <c r="L77" i="6"/>
  <c r="J77" i="6"/>
  <c r="H77" i="6"/>
  <c r="F77" i="6"/>
  <c r="S76" i="6"/>
  <c r="N76" i="6"/>
  <c r="R76" i="6" s="1"/>
  <c r="L76" i="6"/>
  <c r="J76" i="6"/>
  <c r="H76" i="6"/>
  <c r="F76" i="6"/>
  <c r="S75" i="6"/>
  <c r="N75" i="6"/>
  <c r="L75" i="6"/>
  <c r="J75" i="6"/>
  <c r="H75" i="6"/>
  <c r="F75" i="6"/>
  <c r="S74" i="6"/>
  <c r="N74" i="6"/>
  <c r="R74" i="6" s="1"/>
  <c r="L74" i="6"/>
  <c r="J74" i="6"/>
  <c r="H74" i="6"/>
  <c r="F74" i="6"/>
  <c r="S73" i="6"/>
  <c r="N73" i="6"/>
  <c r="Q73" i="6" s="1"/>
  <c r="L73" i="6"/>
  <c r="J73" i="6"/>
  <c r="H73" i="6"/>
  <c r="F73" i="6"/>
  <c r="S72" i="6"/>
  <c r="N72" i="6"/>
  <c r="L72" i="6"/>
  <c r="J72" i="6"/>
  <c r="H72" i="6"/>
  <c r="F72" i="6"/>
  <c r="AF71" i="6"/>
  <c r="S70" i="6"/>
  <c r="N70" i="6"/>
  <c r="L70" i="6"/>
  <c r="J70" i="6"/>
  <c r="H70" i="6"/>
  <c r="F70" i="6"/>
  <c r="S69" i="6"/>
  <c r="N69" i="6"/>
  <c r="R69" i="6" s="1"/>
  <c r="L69" i="6"/>
  <c r="J69" i="6"/>
  <c r="H69" i="6"/>
  <c r="F69" i="6"/>
  <c r="S68" i="6"/>
  <c r="N68" i="6"/>
  <c r="P68" i="6" s="1"/>
  <c r="L68" i="6"/>
  <c r="J68" i="6"/>
  <c r="H68" i="6"/>
  <c r="F68" i="6"/>
  <c r="S67" i="6"/>
  <c r="N67" i="6"/>
  <c r="O67" i="6" s="1"/>
  <c r="L67" i="6"/>
  <c r="J67" i="6"/>
  <c r="H67" i="6"/>
  <c r="F67" i="6"/>
  <c r="S66" i="6"/>
  <c r="N66" i="6"/>
  <c r="P66" i="6" s="1"/>
  <c r="L66" i="6"/>
  <c r="J66" i="6"/>
  <c r="H66" i="6"/>
  <c r="F66" i="6"/>
  <c r="S65" i="6"/>
  <c r="N65" i="6"/>
  <c r="R65" i="6" s="1"/>
  <c r="L65" i="6"/>
  <c r="J65" i="6"/>
  <c r="H65" i="6"/>
  <c r="F65" i="6"/>
  <c r="S64" i="6"/>
  <c r="N64" i="6"/>
  <c r="M64" i="6" s="1"/>
  <c r="L64" i="6"/>
  <c r="J64" i="6"/>
  <c r="H64" i="6"/>
  <c r="F64" i="6"/>
  <c r="S63" i="6"/>
  <c r="N63" i="6"/>
  <c r="R63" i="6" s="1"/>
  <c r="L63" i="6"/>
  <c r="J63" i="6"/>
  <c r="H63" i="6"/>
  <c r="F63" i="6"/>
  <c r="S62" i="6"/>
  <c r="N62" i="6"/>
  <c r="P62" i="6" s="1"/>
  <c r="L62" i="6"/>
  <c r="J62" i="6"/>
  <c r="H62" i="6"/>
  <c r="F62" i="6"/>
  <c r="S61" i="6"/>
  <c r="N61" i="6"/>
  <c r="Q61" i="6" s="1"/>
  <c r="L61" i="6"/>
  <c r="J61" i="6"/>
  <c r="H61" i="6"/>
  <c r="F61" i="6"/>
  <c r="S60" i="6"/>
  <c r="O60" i="6"/>
  <c r="N60" i="6"/>
  <c r="P60" i="6" s="1"/>
  <c r="L60" i="6"/>
  <c r="J60" i="6"/>
  <c r="H60" i="6"/>
  <c r="F60" i="6"/>
  <c r="AF59" i="6"/>
  <c r="S58" i="6"/>
  <c r="N58" i="6"/>
  <c r="L58" i="6"/>
  <c r="J58" i="6"/>
  <c r="H58" i="6"/>
  <c r="F58" i="6"/>
  <c r="S57" i="6"/>
  <c r="N57" i="6"/>
  <c r="L57" i="6"/>
  <c r="J57" i="6"/>
  <c r="H57" i="6"/>
  <c r="F57" i="6"/>
  <c r="S56" i="6"/>
  <c r="N56" i="6"/>
  <c r="L56" i="6"/>
  <c r="J56" i="6"/>
  <c r="H56" i="6"/>
  <c r="F56" i="6"/>
  <c r="S55" i="6"/>
  <c r="N55" i="6"/>
  <c r="T55" i="6" s="1"/>
  <c r="L55" i="6"/>
  <c r="J55" i="6"/>
  <c r="H55" i="6"/>
  <c r="F55" i="6"/>
  <c r="S54" i="6"/>
  <c r="N54" i="6"/>
  <c r="Q54" i="6" s="1"/>
  <c r="L54" i="6"/>
  <c r="J54" i="6"/>
  <c r="H54" i="6"/>
  <c r="F54" i="6"/>
  <c r="S53" i="6"/>
  <c r="N53" i="6"/>
  <c r="O53" i="6" s="1"/>
  <c r="L53" i="6"/>
  <c r="J53" i="6"/>
  <c r="H53" i="6"/>
  <c r="F53" i="6"/>
  <c r="S52" i="6"/>
  <c r="N52" i="6"/>
  <c r="Q52" i="6" s="1"/>
  <c r="L52" i="6"/>
  <c r="J52" i="6"/>
  <c r="H52" i="6"/>
  <c r="F52" i="6"/>
  <c r="S51" i="6"/>
  <c r="N51" i="6"/>
  <c r="L51" i="6"/>
  <c r="J51" i="6"/>
  <c r="H51" i="6"/>
  <c r="F51" i="6"/>
  <c r="S50" i="6"/>
  <c r="N50" i="6"/>
  <c r="L50" i="6"/>
  <c r="J50" i="6"/>
  <c r="H50" i="6"/>
  <c r="F50" i="6"/>
  <c r="S49" i="6"/>
  <c r="N49" i="6"/>
  <c r="L49" i="6"/>
  <c r="J49" i="6"/>
  <c r="H49" i="6"/>
  <c r="F49" i="6"/>
  <c r="S48" i="6"/>
  <c r="N48" i="6"/>
  <c r="Q48" i="6" s="1"/>
  <c r="L48" i="6"/>
  <c r="J48" i="6"/>
  <c r="H48" i="6"/>
  <c r="F48" i="6"/>
  <c r="S47" i="6"/>
  <c r="N47" i="6"/>
  <c r="O47" i="6" s="1"/>
  <c r="L47" i="6"/>
  <c r="J47" i="6"/>
  <c r="H47" i="6"/>
  <c r="F47" i="6"/>
  <c r="S46" i="6"/>
  <c r="N46" i="6"/>
  <c r="Q46" i="6" s="1"/>
  <c r="L46" i="6"/>
  <c r="J46" i="6"/>
  <c r="H46" i="6"/>
  <c r="F46" i="6"/>
  <c r="AF45" i="6"/>
  <c r="S44" i="6"/>
  <c r="N44" i="6"/>
  <c r="R44" i="6" s="1"/>
  <c r="L44" i="6"/>
  <c r="J44" i="6"/>
  <c r="H44" i="6"/>
  <c r="F44" i="6"/>
  <c r="S43" i="6"/>
  <c r="N43" i="6"/>
  <c r="R43" i="6" s="1"/>
  <c r="L43" i="6"/>
  <c r="J43" i="6"/>
  <c r="H43" i="6"/>
  <c r="F43" i="6"/>
  <c r="S42" i="6"/>
  <c r="N42" i="6"/>
  <c r="R42" i="6" s="1"/>
  <c r="L42" i="6"/>
  <c r="J42" i="6"/>
  <c r="H42" i="6"/>
  <c r="F42" i="6"/>
  <c r="S41" i="6"/>
  <c r="N41" i="6"/>
  <c r="L41" i="6"/>
  <c r="J41" i="6"/>
  <c r="H41" i="6"/>
  <c r="F41" i="6"/>
  <c r="S40" i="6"/>
  <c r="N40" i="6"/>
  <c r="R40" i="6" s="1"/>
  <c r="L40" i="6"/>
  <c r="J40" i="6"/>
  <c r="H40" i="6"/>
  <c r="F40" i="6"/>
  <c r="S39" i="6"/>
  <c r="N39" i="6"/>
  <c r="P39" i="6" s="1"/>
  <c r="L39" i="6"/>
  <c r="J39" i="6"/>
  <c r="H39" i="6"/>
  <c r="F39" i="6"/>
  <c r="S38" i="6"/>
  <c r="N38" i="6"/>
  <c r="P38" i="6" s="1"/>
  <c r="L38" i="6"/>
  <c r="J38" i="6"/>
  <c r="H38" i="6"/>
  <c r="F38" i="6"/>
  <c r="S37" i="6"/>
  <c r="N37" i="6"/>
  <c r="L37" i="6"/>
  <c r="J37" i="6"/>
  <c r="H37" i="6"/>
  <c r="F37" i="6"/>
  <c r="AF36" i="6"/>
  <c r="S35" i="6"/>
  <c r="N35" i="6"/>
  <c r="Q35" i="6" s="1"/>
  <c r="L35" i="6"/>
  <c r="J35" i="6"/>
  <c r="H35" i="6"/>
  <c r="F35" i="6"/>
  <c r="AF34" i="6"/>
  <c r="S33" i="6"/>
  <c r="N33" i="6"/>
  <c r="M33" i="6" s="1"/>
  <c r="L33" i="6"/>
  <c r="J33" i="6"/>
  <c r="H33" i="6"/>
  <c r="F33" i="6"/>
  <c r="S32" i="6"/>
  <c r="N32" i="6"/>
  <c r="R32" i="6" s="1"/>
  <c r="L32" i="6"/>
  <c r="J32" i="6"/>
  <c r="H32" i="6"/>
  <c r="F32" i="6"/>
  <c r="S31" i="6"/>
  <c r="N31" i="6"/>
  <c r="R31" i="6" s="1"/>
  <c r="L31" i="6"/>
  <c r="J31" i="6"/>
  <c r="H31" i="6"/>
  <c r="F31" i="6"/>
  <c r="S30" i="6"/>
  <c r="N30" i="6"/>
  <c r="L30" i="6"/>
  <c r="J30" i="6"/>
  <c r="H30" i="6"/>
  <c r="F30" i="6"/>
  <c r="S29" i="6"/>
  <c r="N29" i="6"/>
  <c r="R29" i="6" s="1"/>
  <c r="L29" i="6"/>
  <c r="J29" i="6"/>
  <c r="H29" i="6"/>
  <c r="F29" i="6"/>
  <c r="S28" i="6"/>
  <c r="N28" i="6"/>
  <c r="P28" i="6" s="1"/>
  <c r="L28" i="6"/>
  <c r="J28" i="6"/>
  <c r="H28" i="6"/>
  <c r="F28" i="6"/>
  <c r="S27" i="6"/>
  <c r="N27" i="6"/>
  <c r="Q27" i="6" s="1"/>
  <c r="L27" i="6"/>
  <c r="J27" i="6"/>
  <c r="H27" i="6"/>
  <c r="F27" i="6"/>
  <c r="S26" i="6"/>
  <c r="N26" i="6"/>
  <c r="R26" i="6" s="1"/>
  <c r="L26" i="6"/>
  <c r="J26" i="6"/>
  <c r="H26" i="6"/>
  <c r="F26" i="6"/>
  <c r="S25" i="6"/>
  <c r="N25" i="6"/>
  <c r="R25" i="6" s="1"/>
  <c r="L25" i="6"/>
  <c r="J25" i="6"/>
  <c r="H25" i="6"/>
  <c r="F25" i="6"/>
  <c r="S24" i="6"/>
  <c r="N24" i="6"/>
  <c r="L24" i="6"/>
  <c r="J24" i="6"/>
  <c r="H24" i="6"/>
  <c r="F24" i="6"/>
  <c r="S23" i="6"/>
  <c r="N23" i="6"/>
  <c r="R23" i="6" s="1"/>
  <c r="L23" i="6"/>
  <c r="J23" i="6"/>
  <c r="H23" i="6"/>
  <c r="F23" i="6"/>
  <c r="S22" i="6"/>
  <c r="N22" i="6"/>
  <c r="P22" i="6" s="1"/>
  <c r="L22" i="6"/>
  <c r="J22" i="6"/>
  <c r="H22" i="6"/>
  <c r="F22" i="6"/>
  <c r="S21" i="6"/>
  <c r="N21" i="6"/>
  <c r="R21" i="6" s="1"/>
  <c r="L21" i="6"/>
  <c r="J21" i="6"/>
  <c r="H21" i="6"/>
  <c r="F21" i="6"/>
  <c r="S20" i="6"/>
  <c r="N20" i="6"/>
  <c r="R20" i="6" s="1"/>
  <c r="L20" i="6"/>
  <c r="J20" i="6"/>
  <c r="H20" i="6"/>
  <c r="F20" i="6"/>
  <c r="S19" i="6"/>
  <c r="N19" i="6"/>
  <c r="R19" i="6" s="1"/>
  <c r="L19" i="6"/>
  <c r="J19" i="6"/>
  <c r="H19" i="6"/>
  <c r="F19" i="6"/>
  <c r="S18" i="6"/>
  <c r="N18" i="6"/>
  <c r="O18" i="6" s="1"/>
  <c r="L18" i="6"/>
  <c r="J18" i="6"/>
  <c r="H18" i="6"/>
  <c r="F18" i="6"/>
  <c r="S17" i="6"/>
  <c r="N17" i="6"/>
  <c r="R17" i="6" s="1"/>
  <c r="L17" i="6"/>
  <c r="J17" i="6"/>
  <c r="H17" i="6"/>
  <c r="F17" i="6"/>
  <c r="S16" i="6"/>
  <c r="N16" i="6"/>
  <c r="P16" i="6" s="1"/>
  <c r="L16" i="6"/>
  <c r="J16" i="6"/>
  <c r="H16" i="6"/>
  <c r="F16" i="6"/>
  <c r="S15" i="6"/>
  <c r="N15" i="6"/>
  <c r="Q15" i="6" s="1"/>
  <c r="L15" i="6"/>
  <c r="J15" i="6"/>
  <c r="H15" i="6"/>
  <c r="F15" i="6"/>
  <c r="S14" i="6"/>
  <c r="N14" i="6"/>
  <c r="R14" i="6" s="1"/>
  <c r="L14" i="6"/>
  <c r="J14" i="6"/>
  <c r="H14" i="6"/>
  <c r="F14" i="6"/>
  <c r="S13" i="6"/>
  <c r="N13" i="6"/>
  <c r="R13" i="6" s="1"/>
  <c r="L13" i="6"/>
  <c r="J13" i="6"/>
  <c r="H13" i="6"/>
  <c r="F13" i="6"/>
  <c r="S12" i="6"/>
  <c r="N12" i="6"/>
  <c r="L12" i="6"/>
  <c r="J12" i="6"/>
  <c r="H12" i="6"/>
  <c r="F12" i="6"/>
  <c r="S11" i="6"/>
  <c r="N11" i="6"/>
  <c r="R11" i="6" s="1"/>
  <c r="L11" i="6"/>
  <c r="J11" i="6"/>
  <c r="H11" i="6"/>
  <c r="F11" i="6"/>
  <c r="R143" i="6" l="1"/>
  <c r="O377" i="6"/>
  <c r="T218" i="6"/>
  <c r="U220" i="6"/>
  <c r="T224" i="6"/>
  <c r="T424" i="6"/>
  <c r="P365" i="6"/>
  <c r="T134" i="6"/>
  <c r="T138" i="6"/>
  <c r="R140" i="6"/>
  <c r="U142" i="6"/>
  <c r="U425" i="6"/>
  <c r="R15" i="6"/>
  <c r="U31" i="6"/>
  <c r="T33" i="6"/>
  <c r="T81" i="6"/>
  <c r="U172" i="6"/>
  <c r="U174" i="6"/>
  <c r="U178" i="6"/>
  <c r="T180" i="6"/>
  <c r="U184" i="6"/>
  <c r="R272" i="6"/>
  <c r="T15" i="6"/>
  <c r="U58" i="6"/>
  <c r="U125" i="6"/>
  <c r="U127" i="6"/>
  <c r="U418" i="6"/>
  <c r="T354" i="6"/>
  <c r="T358" i="6"/>
  <c r="U74" i="6"/>
  <c r="P169" i="6"/>
  <c r="T195" i="6"/>
  <c r="U287" i="6"/>
  <c r="T169" i="6"/>
  <c r="U57" i="6"/>
  <c r="U380" i="6"/>
  <c r="T132" i="6"/>
  <c r="O134" i="6"/>
  <c r="T246" i="6"/>
  <c r="Q339" i="6"/>
  <c r="U392" i="6"/>
  <c r="O266" i="6"/>
  <c r="T194" i="7"/>
  <c r="U12" i="7"/>
  <c r="Q311" i="7"/>
  <c r="T125" i="7"/>
  <c r="T131" i="7"/>
  <c r="U237" i="6"/>
  <c r="R99" i="6"/>
  <c r="U90" i="6"/>
  <c r="R359" i="6"/>
  <c r="Q320" i="6"/>
  <c r="U152" i="7"/>
  <c r="U158" i="7"/>
  <c r="U230" i="7"/>
  <c r="O352" i="7"/>
  <c r="U135" i="7"/>
  <c r="Q413" i="7"/>
  <c r="P94" i="7"/>
  <c r="T227" i="7"/>
  <c r="M391" i="7"/>
  <c r="T162" i="7"/>
  <c r="U350" i="7"/>
  <c r="R387" i="7"/>
  <c r="T85" i="7"/>
  <c r="T157" i="7"/>
  <c r="U270" i="7"/>
  <c r="T307" i="7"/>
  <c r="P144" i="7"/>
  <c r="R80" i="7"/>
  <c r="P204" i="7"/>
  <c r="T243" i="7"/>
  <c r="V243" i="7" s="1"/>
  <c r="U39" i="7"/>
  <c r="Q239" i="7"/>
  <c r="U330" i="7"/>
  <c r="U336" i="7"/>
  <c r="P129" i="7"/>
  <c r="Q112" i="7"/>
  <c r="U48" i="7"/>
  <c r="P65" i="7"/>
  <c r="U112" i="7"/>
  <c r="O159" i="7"/>
  <c r="Q230" i="7"/>
  <c r="U332" i="7"/>
  <c r="U391" i="7"/>
  <c r="Q49" i="7"/>
  <c r="P137" i="7"/>
  <c r="T179" i="7"/>
  <c r="O254" i="7"/>
  <c r="R321" i="7"/>
  <c r="P340" i="7"/>
  <c r="O60" i="7"/>
  <c r="U138" i="7"/>
  <c r="U206" i="7"/>
  <c r="T210" i="7"/>
  <c r="U255" i="7"/>
  <c r="U257" i="7"/>
  <c r="R267" i="7"/>
  <c r="U271" i="7"/>
  <c r="U289" i="7"/>
  <c r="T295" i="7"/>
  <c r="O342" i="7"/>
  <c r="T344" i="7"/>
  <c r="M346" i="7"/>
  <c r="U353" i="7"/>
  <c r="U439" i="7"/>
  <c r="T16" i="7"/>
  <c r="U102" i="7"/>
  <c r="Q104" i="7"/>
  <c r="U188" i="7"/>
  <c r="U190" i="7"/>
  <c r="R348" i="7"/>
  <c r="U375" i="7"/>
  <c r="R405" i="7"/>
  <c r="T50" i="7"/>
  <c r="T52" i="7"/>
  <c r="U334" i="7"/>
  <c r="P352" i="7"/>
  <c r="T381" i="7"/>
  <c r="T415" i="7"/>
  <c r="U419" i="7"/>
  <c r="O434" i="7"/>
  <c r="U383" i="7"/>
  <c r="T66" i="7"/>
  <c r="P68" i="7"/>
  <c r="O99" i="7"/>
  <c r="U223" i="7"/>
  <c r="T284" i="7"/>
  <c r="T286" i="7"/>
  <c r="Q321" i="7"/>
  <c r="U358" i="7"/>
  <c r="U360" i="7"/>
  <c r="U395" i="7"/>
  <c r="T77" i="7"/>
  <c r="Q432" i="7"/>
  <c r="R442" i="7"/>
  <c r="R19" i="7"/>
  <c r="P23" i="7"/>
  <c r="Q65" i="7"/>
  <c r="R89" i="7"/>
  <c r="R193" i="7"/>
  <c r="R23" i="7"/>
  <c r="U249" i="7"/>
  <c r="U251" i="7"/>
  <c r="T41" i="7"/>
  <c r="T55" i="7"/>
  <c r="U79" i="7"/>
  <c r="T106" i="7"/>
  <c r="P110" i="7"/>
  <c r="Q151" i="7"/>
  <c r="U198" i="7"/>
  <c r="U203" i="7"/>
  <c r="R304" i="7"/>
  <c r="O439" i="7"/>
  <c r="T151" i="7"/>
  <c r="T213" i="7"/>
  <c r="W213" i="7" s="1"/>
  <c r="T215" i="7"/>
  <c r="U408" i="7"/>
  <c r="T421" i="7"/>
  <c r="P439" i="7"/>
  <c r="U17" i="7"/>
  <c r="O38" i="7"/>
  <c r="Q60" i="7"/>
  <c r="O101" i="7"/>
  <c r="Q120" i="7"/>
  <c r="U219" i="7"/>
  <c r="T256" i="7"/>
  <c r="U274" i="7"/>
  <c r="U278" i="7"/>
  <c r="R311" i="7"/>
  <c r="P434" i="7"/>
  <c r="P38" i="7"/>
  <c r="R101" i="7"/>
  <c r="U120" i="7"/>
  <c r="T142" i="7"/>
  <c r="U181" i="7"/>
  <c r="O191" i="7"/>
  <c r="U231" i="7"/>
  <c r="Q296" i="7"/>
  <c r="T318" i="7"/>
  <c r="U352" i="7"/>
  <c r="M364" i="7"/>
  <c r="AF364" i="7" s="1"/>
  <c r="U388" i="7"/>
  <c r="T427" i="7"/>
  <c r="U142" i="7"/>
  <c r="O42" i="7"/>
  <c r="T44" i="7"/>
  <c r="T154" i="7"/>
  <c r="M341" i="7"/>
  <c r="T42" i="7"/>
  <c r="P84" i="7"/>
  <c r="U208" i="7"/>
  <c r="U379" i="7"/>
  <c r="O422" i="7"/>
  <c r="U37" i="7"/>
  <c r="P49" i="7"/>
  <c r="U66" i="7"/>
  <c r="Q84" i="7"/>
  <c r="U98" i="7"/>
  <c r="U100" i="7"/>
  <c r="U113" i="7"/>
  <c r="Q117" i="7"/>
  <c r="U139" i="7"/>
  <c r="R162" i="7"/>
  <c r="M168" i="7"/>
  <c r="AF168" i="7" s="1"/>
  <c r="T220" i="7"/>
  <c r="T224" i="7"/>
  <c r="U323" i="7"/>
  <c r="T341" i="7"/>
  <c r="U343" i="7"/>
  <c r="T345" i="7"/>
  <c r="T18" i="7"/>
  <c r="T65" i="7"/>
  <c r="U86" i="7"/>
  <c r="R230" i="7"/>
  <c r="T267" i="7"/>
  <c r="U273" i="7"/>
  <c r="U275" i="7"/>
  <c r="U338" i="7"/>
  <c r="T340" i="7"/>
  <c r="U413" i="7"/>
  <c r="P415" i="7"/>
  <c r="Q32" i="7"/>
  <c r="O95" i="7"/>
  <c r="T112" i="7"/>
  <c r="V112" i="7" s="1"/>
  <c r="P119" i="7"/>
  <c r="P139" i="7"/>
  <c r="U146" i="7"/>
  <c r="P153" i="7"/>
  <c r="R174" i="7"/>
  <c r="Q195" i="7"/>
  <c r="P301" i="7"/>
  <c r="P308" i="7"/>
  <c r="P331" i="7"/>
  <c r="Q349" i="7"/>
  <c r="O359" i="7"/>
  <c r="O419" i="7"/>
  <c r="U18" i="7"/>
  <c r="R32" i="7"/>
  <c r="R58" i="7"/>
  <c r="U65" i="7"/>
  <c r="Q95" i="7"/>
  <c r="O100" i="7"/>
  <c r="U106" i="7"/>
  <c r="T111" i="7"/>
  <c r="Q119" i="7"/>
  <c r="U130" i="7"/>
  <c r="O141" i="7"/>
  <c r="T146" i="7"/>
  <c r="P167" i="7"/>
  <c r="P192" i="7"/>
  <c r="U199" i="7"/>
  <c r="M211" i="7"/>
  <c r="P218" i="7"/>
  <c r="P232" i="7"/>
  <c r="U245" i="7"/>
  <c r="P249" i="7"/>
  <c r="U263" i="7"/>
  <c r="R279" i="7"/>
  <c r="R301" i="7"/>
  <c r="U308" i="7"/>
  <c r="O310" i="7"/>
  <c r="T311" i="7"/>
  <c r="M343" i="7"/>
  <c r="AF343" i="7" s="1"/>
  <c r="O346" i="7"/>
  <c r="U349" i="7"/>
  <c r="O354" i="7"/>
  <c r="R359" i="7"/>
  <c r="Q365" i="7"/>
  <c r="O375" i="7"/>
  <c r="R380" i="7"/>
  <c r="O397" i="7"/>
  <c r="U401" i="7"/>
  <c r="P419" i="7"/>
  <c r="U424" i="7"/>
  <c r="T432" i="7"/>
  <c r="Q434" i="7"/>
  <c r="Q439" i="7"/>
  <c r="U27" i="7"/>
  <c r="T38" i="7"/>
  <c r="U60" i="7"/>
  <c r="R95" i="7"/>
  <c r="P100" i="7"/>
  <c r="P106" i="7"/>
  <c r="P141" i="7"/>
  <c r="Q167" i="7"/>
  <c r="Q192" i="7"/>
  <c r="Q218" i="7"/>
  <c r="Q249" i="7"/>
  <c r="O256" i="7"/>
  <c r="R283" i="7"/>
  <c r="P310" i="7"/>
  <c r="T323" i="7"/>
  <c r="Q346" i="7"/>
  <c r="Q354" i="7"/>
  <c r="U365" i="7"/>
  <c r="P387" i="7"/>
  <c r="P397" i="7"/>
  <c r="O405" i="7"/>
  <c r="R419" i="7"/>
  <c r="U432" i="7"/>
  <c r="T436" i="7"/>
  <c r="T13" i="7"/>
  <c r="R22" i="7"/>
  <c r="R27" i="7"/>
  <c r="T46" i="7"/>
  <c r="U73" i="7"/>
  <c r="U75" i="7"/>
  <c r="P83" i="7"/>
  <c r="U88" i="7"/>
  <c r="U92" i="7"/>
  <c r="T95" i="7"/>
  <c r="X95" i="7" s="1"/>
  <c r="Q100" i="7"/>
  <c r="R106" i="7"/>
  <c r="U108" i="7"/>
  <c r="Q114" i="7"/>
  <c r="U119" i="7"/>
  <c r="T136" i="7"/>
  <c r="O148" i="7"/>
  <c r="P162" i="7"/>
  <c r="T202" i="7"/>
  <c r="R218" i="7"/>
  <c r="Q227" i="7"/>
  <c r="U234" i="7"/>
  <c r="T238" i="7"/>
  <c r="U291" i="7"/>
  <c r="P298" i="7"/>
  <c r="Q310" i="7"/>
  <c r="O323" i="7"/>
  <c r="R343" i="7"/>
  <c r="T346" i="7"/>
  <c r="Q348" i="7"/>
  <c r="U351" i="7"/>
  <c r="T382" i="7"/>
  <c r="Q387" i="7"/>
  <c r="Q397" i="7"/>
  <c r="P405" i="7"/>
  <c r="T419" i="7"/>
  <c r="V419" i="7" s="1"/>
  <c r="T434" i="7"/>
  <c r="U440" i="7"/>
  <c r="U95" i="7"/>
  <c r="R100" i="7"/>
  <c r="U192" i="7"/>
  <c r="U285" i="7"/>
  <c r="O291" i="7"/>
  <c r="T310" i="7"/>
  <c r="Q323" i="7"/>
  <c r="U354" i="7"/>
  <c r="U397" i="7"/>
  <c r="P35" i="7"/>
  <c r="P42" i="7"/>
  <c r="T75" i="7"/>
  <c r="P77" i="7"/>
  <c r="P82" i="7"/>
  <c r="T88" i="7"/>
  <c r="R94" i="7"/>
  <c r="Q99" i="7"/>
  <c r="O105" i="7"/>
  <c r="Q110" i="7"/>
  <c r="P121" i="7"/>
  <c r="R129" i="7"/>
  <c r="T148" i="7"/>
  <c r="T152" i="7"/>
  <c r="P159" i="7"/>
  <c r="Q164" i="7"/>
  <c r="P173" i="7"/>
  <c r="P186" i="7"/>
  <c r="P191" i="7"/>
  <c r="R204" i="7"/>
  <c r="M208" i="7"/>
  <c r="U218" i="7"/>
  <c r="O271" i="7"/>
  <c r="P278" i="7"/>
  <c r="P291" i="7"/>
  <c r="T298" i="7"/>
  <c r="Q342" i="7"/>
  <c r="Q379" i="7"/>
  <c r="O384" i="7"/>
  <c r="T389" i="7"/>
  <c r="Q392" i="7"/>
  <c r="T405" i="7"/>
  <c r="R407" i="7"/>
  <c r="U411" i="7"/>
  <c r="T413" i="7"/>
  <c r="U418" i="7"/>
  <c r="T423" i="7"/>
  <c r="Q24" i="7"/>
  <c r="U29" i="7"/>
  <c r="V29" i="7" s="1"/>
  <c r="Q35" i="7"/>
  <c r="O44" i="7"/>
  <c r="O50" i="7"/>
  <c r="Q77" i="7"/>
  <c r="R82" i="7"/>
  <c r="P85" i="7"/>
  <c r="U94" i="7"/>
  <c r="R99" i="7"/>
  <c r="Q105" i="7"/>
  <c r="P113" i="7"/>
  <c r="R159" i="7"/>
  <c r="R166" i="7"/>
  <c r="Q186" i="7"/>
  <c r="T196" i="7"/>
  <c r="U213" i="7"/>
  <c r="O215" i="7"/>
  <c r="Q222" i="7"/>
  <c r="O255" i="7"/>
  <c r="R271" i="7"/>
  <c r="Q278" i="7"/>
  <c r="R291" i="7"/>
  <c r="U298" i="7"/>
  <c r="Q305" i="7"/>
  <c r="O336" i="7"/>
  <c r="R379" i="7"/>
  <c r="P384" i="7"/>
  <c r="O391" i="7"/>
  <c r="T392" i="7"/>
  <c r="T407" i="7"/>
  <c r="R24" i="7"/>
  <c r="R35" i="7"/>
  <c r="P50" i="7"/>
  <c r="Q66" i="7"/>
  <c r="R85" i="7"/>
  <c r="O104" i="7"/>
  <c r="T105" i="7"/>
  <c r="O112" i="7"/>
  <c r="Q113" i="7"/>
  <c r="O135" i="7"/>
  <c r="Q154" i="7"/>
  <c r="P177" i="7"/>
  <c r="T186" i="7"/>
  <c r="U191" i="7"/>
  <c r="R222" i="7"/>
  <c r="U233" i="7"/>
  <c r="P255" i="7"/>
  <c r="P273" i="7"/>
  <c r="U282" i="7"/>
  <c r="R305" i="7"/>
  <c r="O312" i="7"/>
  <c r="O318" i="7"/>
  <c r="P322" i="7"/>
  <c r="P334" i="7"/>
  <c r="Q336" i="7"/>
  <c r="T342" i="7"/>
  <c r="M350" i="7"/>
  <c r="Q384" i="7"/>
  <c r="Q391" i="7"/>
  <c r="U404" i="7"/>
  <c r="P413" i="7"/>
  <c r="Q423" i="7"/>
  <c r="U425" i="7"/>
  <c r="P39" i="7"/>
  <c r="Q50" i="7"/>
  <c r="R66" i="7"/>
  <c r="T72" i="7"/>
  <c r="T82" i="7"/>
  <c r="P104" i="7"/>
  <c r="U105" i="7"/>
  <c r="P112" i="7"/>
  <c r="R113" i="7"/>
  <c r="T147" i="7"/>
  <c r="Q156" i="7"/>
  <c r="R177" i="7"/>
  <c r="T188" i="7"/>
  <c r="T222" i="7"/>
  <c r="R224" i="7"/>
  <c r="Q266" i="7"/>
  <c r="Q273" i="7"/>
  <c r="M275" i="7"/>
  <c r="T291" i="7"/>
  <c r="R295" i="7"/>
  <c r="P302" i="7"/>
  <c r="R322" i="7"/>
  <c r="P326" i="7"/>
  <c r="R334" i="7"/>
  <c r="R336" i="7"/>
  <c r="Q341" i="7"/>
  <c r="U342" i="7"/>
  <c r="U376" i="7"/>
  <c r="P381" i="7"/>
  <c r="R391" i="7"/>
  <c r="U26" i="7"/>
  <c r="T47" i="7"/>
  <c r="T61" i="7"/>
  <c r="O72" i="7"/>
  <c r="Q79" i="7"/>
  <c r="U82" i="7"/>
  <c r="U85" i="7"/>
  <c r="X85" i="7" s="1"/>
  <c r="T135" i="7"/>
  <c r="U147" i="7"/>
  <c r="V147" i="7" s="1"/>
  <c r="R156" i="7"/>
  <c r="R190" i="7"/>
  <c r="Q212" i="7"/>
  <c r="U228" i="7"/>
  <c r="U243" i="7"/>
  <c r="U252" i="7"/>
  <c r="Q257" i="7"/>
  <c r="U261" i="7"/>
  <c r="R266" i="7"/>
  <c r="R284" i="7"/>
  <c r="U305" i="7"/>
  <c r="O350" i="7"/>
  <c r="Q376" i="7"/>
  <c r="Q381" i="7"/>
  <c r="R413" i="7"/>
  <c r="U54" i="7"/>
  <c r="T81" i="7"/>
  <c r="Q115" i="7"/>
  <c r="R120" i="7"/>
  <c r="R168" i="7"/>
  <c r="R212" i="7"/>
  <c r="Q228" i="7"/>
  <c r="O243" i="7"/>
  <c r="R252" i="7"/>
  <c r="R261" i="7"/>
  <c r="M263" i="7"/>
  <c r="U268" i="7"/>
  <c r="U302" i="7"/>
  <c r="O304" i="7"/>
  <c r="O311" i="7"/>
  <c r="U324" i="7"/>
  <c r="O340" i="7"/>
  <c r="M349" i="7"/>
  <c r="T357" i="7"/>
  <c r="O17" i="7"/>
  <c r="P11" i="7"/>
  <c r="U23" i="7"/>
  <c r="P43" i="7"/>
  <c r="U50" i="7"/>
  <c r="Y50" i="7" s="1"/>
  <c r="T58" i="7"/>
  <c r="R60" i="7"/>
  <c r="R63" i="7"/>
  <c r="Q67" i="7"/>
  <c r="O76" i="7"/>
  <c r="U77" i="7"/>
  <c r="V77" i="7" s="1"/>
  <c r="T78" i="7"/>
  <c r="T83" i="7"/>
  <c r="O92" i="7"/>
  <c r="U99" i="7"/>
  <c r="T100" i="7"/>
  <c r="T101" i="7"/>
  <c r="P109" i="7"/>
  <c r="R175" i="7"/>
  <c r="O175" i="7"/>
  <c r="U253" i="7"/>
  <c r="R253" i="7"/>
  <c r="O253" i="7"/>
  <c r="Q262" i="7"/>
  <c r="O262" i="7"/>
  <c r="R276" i="7"/>
  <c r="P276" i="7"/>
  <c r="O276" i="7"/>
  <c r="U320" i="7"/>
  <c r="Q320" i="7"/>
  <c r="P320" i="7"/>
  <c r="O320" i="7"/>
  <c r="R11" i="7"/>
  <c r="T17" i="7"/>
  <c r="X17" i="7" s="1"/>
  <c r="T23" i="7"/>
  <c r="T31" i="7"/>
  <c r="M37" i="7"/>
  <c r="Q43" i="7"/>
  <c r="T48" i="7"/>
  <c r="W48" i="7" s="1"/>
  <c r="T49" i="7"/>
  <c r="U58" i="7"/>
  <c r="Y58" i="7" s="1"/>
  <c r="T60" i="7"/>
  <c r="O65" i="7"/>
  <c r="O66" i="7"/>
  <c r="T67" i="7"/>
  <c r="P76" i="7"/>
  <c r="O77" i="7"/>
  <c r="P92" i="7"/>
  <c r="P98" i="7"/>
  <c r="T99" i="7"/>
  <c r="U101" i="7"/>
  <c r="M108" i="7"/>
  <c r="AF108" i="7" s="1"/>
  <c r="Q109" i="7"/>
  <c r="U110" i="7"/>
  <c r="U307" i="7"/>
  <c r="T356" i="7"/>
  <c r="P356" i="7"/>
  <c r="U124" i="7"/>
  <c r="T124" i="7"/>
  <c r="O11" i="7"/>
  <c r="V213" i="7"/>
  <c r="R76" i="7"/>
  <c r="Q92" i="7"/>
  <c r="Q149" i="7"/>
  <c r="O149" i="7"/>
  <c r="U217" i="7"/>
  <c r="R217" i="7"/>
  <c r="Q217" i="7"/>
  <c r="P217" i="7"/>
  <c r="O217" i="7"/>
  <c r="O128" i="7"/>
  <c r="T128" i="7"/>
  <c r="R128" i="7"/>
  <c r="T11" i="7"/>
  <c r="R14" i="7"/>
  <c r="O37" i="7"/>
  <c r="T43" i="7"/>
  <c r="O47" i="7"/>
  <c r="P54" i="7"/>
  <c r="Q69" i="7"/>
  <c r="P73" i="7"/>
  <c r="U89" i="7"/>
  <c r="O107" i="7"/>
  <c r="Q108" i="7"/>
  <c r="U109" i="7"/>
  <c r="T217" i="7"/>
  <c r="T387" i="7"/>
  <c r="U387" i="7"/>
  <c r="U11" i="7"/>
  <c r="T19" i="7"/>
  <c r="Q27" i="7"/>
  <c r="P37" i="7"/>
  <c r="U43" i="7"/>
  <c r="P47" i="7"/>
  <c r="Q54" i="7"/>
  <c r="R69" i="7"/>
  <c r="T73" i="7"/>
  <c r="V73" i="7" s="1"/>
  <c r="T76" i="7"/>
  <c r="Q80" i="7"/>
  <c r="O85" i="7"/>
  <c r="O89" i="7"/>
  <c r="O94" i="7"/>
  <c r="O106" i="7"/>
  <c r="Q107" i="7"/>
  <c r="U116" i="7"/>
  <c r="R116" i="7"/>
  <c r="O116" i="7"/>
  <c r="U127" i="7"/>
  <c r="T127" i="7"/>
  <c r="X127" i="7" s="1"/>
  <c r="Q127" i="7"/>
  <c r="P127" i="7"/>
  <c r="O127" i="7"/>
  <c r="U163" i="7"/>
  <c r="R163" i="7"/>
  <c r="T170" i="7"/>
  <c r="U170" i="7"/>
  <c r="R172" i="7"/>
  <c r="Q172" i="7"/>
  <c r="P172" i="7"/>
  <c r="O172" i="7"/>
  <c r="M314" i="7"/>
  <c r="U314" i="7"/>
  <c r="O441" i="7"/>
  <c r="U441" i="7"/>
  <c r="T441" i="7"/>
  <c r="R441" i="7"/>
  <c r="Q441" i="7"/>
  <c r="P441" i="7"/>
  <c r="U70" i="7"/>
  <c r="Q37" i="7"/>
  <c r="Q47" i="7"/>
  <c r="U76" i="7"/>
  <c r="R107" i="7"/>
  <c r="T108" i="7"/>
  <c r="R118" i="7"/>
  <c r="Q118" i="7"/>
  <c r="P118" i="7"/>
  <c r="T322" i="7"/>
  <c r="U322" i="7"/>
  <c r="P347" i="7"/>
  <c r="R347" i="7"/>
  <c r="Q347" i="7"/>
  <c r="O347" i="7"/>
  <c r="O386" i="7"/>
  <c r="Q386" i="7"/>
  <c r="P386" i="7"/>
  <c r="O29" i="7"/>
  <c r="R37" i="7"/>
  <c r="R47" i="7"/>
  <c r="P51" i="7"/>
  <c r="Q56" i="7"/>
  <c r="U64" i="7"/>
  <c r="U68" i="7"/>
  <c r="O79" i="7"/>
  <c r="U80" i="7"/>
  <c r="O82" i="7"/>
  <c r="O84" i="7"/>
  <c r="Q85" i="7"/>
  <c r="Q89" i="7"/>
  <c r="P105" i="7"/>
  <c r="Q106" i="7"/>
  <c r="U111" i="7"/>
  <c r="T113" i="7"/>
  <c r="X113" i="7" s="1"/>
  <c r="O118" i="7"/>
  <c r="Q155" i="7"/>
  <c r="O155" i="7"/>
  <c r="T160" i="7"/>
  <c r="O126" i="7"/>
  <c r="U126" i="7"/>
  <c r="P126" i="7"/>
  <c r="R225" i="7"/>
  <c r="Q225" i="7"/>
  <c r="O43" i="7"/>
  <c r="U385" i="7"/>
  <c r="T385" i="7"/>
  <c r="R385" i="7"/>
  <c r="Q385" i="7"/>
  <c r="P385" i="7"/>
  <c r="O385" i="7"/>
  <c r="P29" i="7"/>
  <c r="U47" i="7"/>
  <c r="V47" i="7" s="1"/>
  <c r="P79" i="7"/>
  <c r="T107" i="7"/>
  <c r="T118" i="7"/>
  <c r="O145" i="7"/>
  <c r="Q145" i="7"/>
  <c r="O363" i="7"/>
  <c r="U363" i="7"/>
  <c r="T363" i="7"/>
  <c r="R363" i="7"/>
  <c r="Q363" i="7"/>
  <c r="P363" i="7"/>
  <c r="W29" i="7"/>
  <c r="R18" i="7"/>
  <c r="R29" i="7"/>
  <c r="T37" i="7"/>
  <c r="V37" i="7" s="1"/>
  <c r="U56" i="7"/>
  <c r="U107" i="7"/>
  <c r="O133" i="7"/>
  <c r="Q133" i="7"/>
  <c r="O140" i="7"/>
  <c r="U140" i="7"/>
  <c r="R140" i="7"/>
  <c r="Q140" i="7"/>
  <c r="P140" i="7"/>
  <c r="Q150" i="7"/>
  <c r="P150" i="7"/>
  <c r="O150" i="7"/>
  <c r="R272" i="7"/>
  <c r="Q272" i="7"/>
  <c r="P272" i="7"/>
  <c r="O272" i="7"/>
  <c r="O23" i="7"/>
  <c r="U44" i="7"/>
  <c r="Y44" i="7" s="1"/>
  <c r="T89" i="7"/>
  <c r="X89" i="7" s="1"/>
  <c r="Q101" i="7"/>
  <c r="M124" i="7"/>
  <c r="T140" i="7"/>
  <c r="Y140" i="7" s="1"/>
  <c r="R150" i="7"/>
  <c r="R182" i="7"/>
  <c r="U182" i="7"/>
  <c r="T182" i="7"/>
  <c r="Q182" i="7"/>
  <c r="P182" i="7"/>
  <c r="O182" i="7"/>
  <c r="R294" i="7"/>
  <c r="U294" i="7"/>
  <c r="O294" i="7"/>
  <c r="R119" i="7"/>
  <c r="T137" i="7"/>
  <c r="R141" i="7"/>
  <c r="T164" i="7"/>
  <c r="U178" i="7"/>
  <c r="P180" i="7"/>
  <c r="O190" i="7"/>
  <c r="R191" i="7"/>
  <c r="R192" i="7"/>
  <c r="U193" i="7"/>
  <c r="P198" i="7"/>
  <c r="O224" i="7"/>
  <c r="U235" i="7"/>
  <c r="O261" i="7"/>
  <c r="P265" i="7"/>
  <c r="T266" i="7"/>
  <c r="U267" i="7"/>
  <c r="R273" i="7"/>
  <c r="O279" i="7"/>
  <c r="O282" i="7"/>
  <c r="T283" i="7"/>
  <c r="O289" i="7"/>
  <c r="O290" i="7"/>
  <c r="Q291" i="7"/>
  <c r="U311" i="7"/>
  <c r="X311" i="7" s="1"/>
  <c r="T321" i="7"/>
  <c r="P329" i="7"/>
  <c r="O332" i="7"/>
  <c r="T336" i="7"/>
  <c r="R340" i="7"/>
  <c r="O345" i="7"/>
  <c r="Q352" i="7"/>
  <c r="O360" i="7"/>
  <c r="T364" i="7"/>
  <c r="T365" i="7"/>
  <c r="X365" i="7" s="1"/>
  <c r="O377" i="7"/>
  <c r="T380" i="7"/>
  <c r="U381" i="7"/>
  <c r="V381" i="7" s="1"/>
  <c r="AF391" i="7"/>
  <c r="O394" i="7"/>
  <c r="P409" i="7"/>
  <c r="Q419" i="7"/>
  <c r="R423" i="7"/>
  <c r="O436" i="7"/>
  <c r="T145" i="7"/>
  <c r="P158" i="7"/>
  <c r="T159" i="7"/>
  <c r="U164" i="7"/>
  <c r="T167" i="7"/>
  <c r="P174" i="7"/>
  <c r="Q180" i="7"/>
  <c r="P190" i="7"/>
  <c r="O195" i="7"/>
  <c r="Q198" i="7"/>
  <c r="T208" i="7"/>
  <c r="Y208" i="7" s="1"/>
  <c r="P224" i="7"/>
  <c r="U225" i="7"/>
  <c r="O227" i="7"/>
  <c r="O228" i="7"/>
  <c r="T230" i="7"/>
  <c r="O235" i="7"/>
  <c r="P261" i="7"/>
  <c r="U262" i="7"/>
  <c r="P279" i="7"/>
  <c r="U283" i="7"/>
  <c r="P289" i="7"/>
  <c r="P290" i="7"/>
  <c r="P332" i="7"/>
  <c r="P345" i="7"/>
  <c r="P360" i="7"/>
  <c r="P377" i="7"/>
  <c r="T379" i="7"/>
  <c r="U380" i="7"/>
  <c r="V380" i="7" s="1"/>
  <c r="P436" i="7"/>
  <c r="T119" i="7"/>
  <c r="O139" i="7"/>
  <c r="O144" i="7"/>
  <c r="O153" i="7"/>
  <c r="O154" i="7"/>
  <c r="T155" i="7"/>
  <c r="U159" i="7"/>
  <c r="Q162" i="7"/>
  <c r="O173" i="7"/>
  <c r="Q174" i="7"/>
  <c r="O177" i="7"/>
  <c r="R180" i="7"/>
  <c r="Q190" i="7"/>
  <c r="T191" i="7"/>
  <c r="T192" i="7"/>
  <c r="P195" i="7"/>
  <c r="R198" i="7"/>
  <c r="U202" i="7"/>
  <c r="O204" i="7"/>
  <c r="T218" i="7"/>
  <c r="Q224" i="7"/>
  <c r="P227" i="7"/>
  <c r="P228" i="7"/>
  <c r="R235" i="7"/>
  <c r="O238" i="7"/>
  <c r="P243" i="7"/>
  <c r="O249" i="7"/>
  <c r="Q261" i="7"/>
  <c r="U276" i="7"/>
  <c r="O278" i="7"/>
  <c r="Q289" i="7"/>
  <c r="Q290" i="7"/>
  <c r="U296" i="7"/>
  <c r="P300" i="7"/>
  <c r="P304" i="7"/>
  <c r="U313" i="7"/>
  <c r="O326" i="7"/>
  <c r="Q332" i="7"/>
  <c r="R345" i="7"/>
  <c r="P346" i="7"/>
  <c r="T347" i="7"/>
  <c r="Q351" i="7"/>
  <c r="T352" i="7"/>
  <c r="O358" i="7"/>
  <c r="Q359" i="7"/>
  <c r="Q360" i="7"/>
  <c r="R364" i="7"/>
  <c r="Q367" i="7"/>
  <c r="P375" i="7"/>
  <c r="R376" i="7"/>
  <c r="Q377" i="7"/>
  <c r="U394" i="7"/>
  <c r="P404" i="7"/>
  <c r="T409" i="7"/>
  <c r="O411" i="7"/>
  <c r="O425" i="7"/>
  <c r="Q436" i="7"/>
  <c r="T272" i="7"/>
  <c r="R289" i="7"/>
  <c r="R332" i="7"/>
  <c r="P358" i="7"/>
  <c r="R360" i="7"/>
  <c r="Q375" i="7"/>
  <c r="O383" i="7"/>
  <c r="P393" i="7"/>
  <c r="O396" i="7"/>
  <c r="O401" i="7"/>
  <c r="R404" i="7"/>
  <c r="P411" i="7"/>
  <c r="U417" i="7"/>
  <c r="R418" i="7"/>
  <c r="P425" i="7"/>
  <c r="R436" i="7"/>
  <c r="Q139" i="7"/>
  <c r="Q144" i="7"/>
  <c r="R153" i="7"/>
  <c r="R154" i="7"/>
  <c r="U166" i="7"/>
  <c r="R173" i="7"/>
  <c r="T190" i="7"/>
  <c r="Y190" i="7" s="1"/>
  <c r="P215" i="7"/>
  <c r="U224" i="7"/>
  <c r="R227" i="7"/>
  <c r="R228" i="7"/>
  <c r="O237" i="7"/>
  <c r="R243" i="7"/>
  <c r="Q260" i="7"/>
  <c r="T261" i="7"/>
  <c r="U279" i="7"/>
  <c r="P281" i="7"/>
  <c r="Q286" i="7"/>
  <c r="T290" i="7"/>
  <c r="P296" i="7"/>
  <c r="M298" i="7"/>
  <c r="P303" i="7"/>
  <c r="Q313" i="7"/>
  <c r="O317" i="7"/>
  <c r="P324" i="7"/>
  <c r="R326" i="7"/>
  <c r="O328" i="7"/>
  <c r="Q331" i="7"/>
  <c r="O338" i="7"/>
  <c r="P344" i="7"/>
  <c r="U345" i="7"/>
  <c r="W345" i="7" s="1"/>
  <c r="Q358" i="7"/>
  <c r="T367" i="7"/>
  <c r="P369" i="7"/>
  <c r="O370" i="7"/>
  <c r="T374" i="7"/>
  <c r="R375" i="7"/>
  <c r="T376" i="7"/>
  <c r="T377" i="7"/>
  <c r="P383" i="7"/>
  <c r="T388" i="7"/>
  <c r="Q393" i="7"/>
  <c r="P396" i="7"/>
  <c r="P401" i="7"/>
  <c r="O407" i="7"/>
  <c r="R408" i="7"/>
  <c r="Q411" i="7"/>
  <c r="O417" i="7"/>
  <c r="Q425" i="7"/>
  <c r="Q430" i="7"/>
  <c r="U436" i="7"/>
  <c r="R439" i="7"/>
  <c r="O130" i="7"/>
  <c r="O147" i="7"/>
  <c r="P152" i="7"/>
  <c r="U162" i="7"/>
  <c r="X162" i="7" s="1"/>
  <c r="T174" i="7"/>
  <c r="T185" i="7"/>
  <c r="R186" i="7"/>
  <c r="T207" i="7"/>
  <c r="Q215" i="7"/>
  <c r="P237" i="7"/>
  <c r="Q242" i="7"/>
  <c r="R249" i="7"/>
  <c r="Q255" i="7"/>
  <c r="R278" i="7"/>
  <c r="T289" i="7"/>
  <c r="X289" i="7" s="1"/>
  <c r="Q303" i="7"/>
  <c r="P317" i="7"/>
  <c r="T332" i="7"/>
  <c r="X332" i="7" s="1"/>
  <c r="P338" i="7"/>
  <c r="R358" i="7"/>
  <c r="T359" i="7"/>
  <c r="T360" i="7"/>
  <c r="Q369" i="7"/>
  <c r="P374" i="7"/>
  <c r="U377" i="7"/>
  <c r="O388" i="7"/>
  <c r="R393" i="7"/>
  <c r="Q396" i="7"/>
  <c r="Q401" i="7"/>
  <c r="P407" i="7"/>
  <c r="R411" i="7"/>
  <c r="P417" i="7"/>
  <c r="P421" i="7"/>
  <c r="R425" i="7"/>
  <c r="O428" i="7"/>
  <c r="O432" i="7"/>
  <c r="U435" i="7"/>
  <c r="T439" i="7"/>
  <c r="Y439" i="7" s="1"/>
  <c r="R130" i="7"/>
  <c r="P135" i="7"/>
  <c r="P138" i="7"/>
  <c r="O143" i="7"/>
  <c r="P147" i="7"/>
  <c r="T149" i="7"/>
  <c r="R152" i="7"/>
  <c r="T153" i="7"/>
  <c r="T173" i="7"/>
  <c r="U174" i="7"/>
  <c r="T204" i="7"/>
  <c r="O206" i="7"/>
  <c r="Q213" i="7"/>
  <c r="R215" i="7"/>
  <c r="U227" i="7"/>
  <c r="T228" i="7"/>
  <c r="Q237" i="7"/>
  <c r="T249" i="7"/>
  <c r="Y249" i="7" s="1"/>
  <c r="T251" i="7"/>
  <c r="U264" i="7"/>
  <c r="O267" i="7"/>
  <c r="T278" i="7"/>
  <c r="X278" i="7" s="1"/>
  <c r="U281" i="7"/>
  <c r="U284" i="7"/>
  <c r="X284" i="7" s="1"/>
  <c r="O285" i="7"/>
  <c r="U286" i="7"/>
  <c r="X286" i="7" s="1"/>
  <c r="R296" i="7"/>
  <c r="O298" i="7"/>
  <c r="R303" i="7"/>
  <c r="O308" i="7"/>
  <c r="O322" i="7"/>
  <c r="T326" i="7"/>
  <c r="U328" i="7"/>
  <c r="P342" i="7"/>
  <c r="P354" i="7"/>
  <c r="P357" i="7"/>
  <c r="U359" i="7"/>
  <c r="R369" i="7"/>
  <c r="R374" i="7"/>
  <c r="T375" i="7"/>
  <c r="W375" i="7" s="1"/>
  <c r="M382" i="7"/>
  <c r="AF382" i="7" s="1"/>
  <c r="T383" i="7"/>
  <c r="Y383" i="7" s="1"/>
  <c r="R388" i="7"/>
  <c r="O392" i="7"/>
  <c r="U393" i="7"/>
  <c r="Q407" i="7"/>
  <c r="Q417" i="7"/>
  <c r="R428" i="7"/>
  <c r="U434" i="7"/>
  <c r="Y434" i="7" s="1"/>
  <c r="U442" i="7"/>
  <c r="R135" i="7"/>
  <c r="R138" i="7"/>
  <c r="Q142" i="7"/>
  <c r="P146" i="7"/>
  <c r="R147" i="7"/>
  <c r="Q148" i="7"/>
  <c r="U153" i="7"/>
  <c r="V153" i="7" s="1"/>
  <c r="U173" i="7"/>
  <c r="Q185" i="7"/>
  <c r="U186" i="7"/>
  <c r="P206" i="7"/>
  <c r="T209" i="7"/>
  <c r="R213" i="7"/>
  <c r="Q231" i="7"/>
  <c r="P245" i="7"/>
  <c r="Q251" i="7"/>
  <c r="O266" i="7"/>
  <c r="P267" i="7"/>
  <c r="P270" i="7"/>
  <c r="O284" i="7"/>
  <c r="P285" i="7"/>
  <c r="U303" i="7"/>
  <c r="T317" i="7"/>
  <c r="U326" i="7"/>
  <c r="T338" i="7"/>
  <c r="T358" i="7"/>
  <c r="T411" i="7"/>
  <c r="Y411" i="7" s="1"/>
  <c r="T425" i="7"/>
  <c r="O125" i="7"/>
  <c r="O129" i="7"/>
  <c r="T130" i="7"/>
  <c r="Y130" i="7" s="1"/>
  <c r="R142" i="7"/>
  <c r="T143" i="7"/>
  <c r="O156" i="7"/>
  <c r="O164" i="7"/>
  <c r="P168" i="7"/>
  <c r="O171" i="7"/>
  <c r="T172" i="7"/>
  <c r="R185" i="7"/>
  <c r="Q206" i="7"/>
  <c r="P209" i="7"/>
  <c r="O212" i="7"/>
  <c r="U215" i="7"/>
  <c r="O222" i="7"/>
  <c r="O230" i="7"/>
  <c r="P263" i="7"/>
  <c r="T274" i="7"/>
  <c r="Y274" i="7" s="1"/>
  <c r="P283" i="7"/>
  <c r="P284" i="7"/>
  <c r="Q285" i="7"/>
  <c r="T296" i="7"/>
  <c r="V296" i="7" s="1"/>
  <c r="R298" i="7"/>
  <c r="T316" i="7"/>
  <c r="O321" i="7"/>
  <c r="Q334" i="7"/>
  <c r="U340" i="7"/>
  <c r="R342" i="7"/>
  <c r="O348" i="7"/>
  <c r="T369" i="7"/>
  <c r="U373" i="7"/>
  <c r="O379" i="7"/>
  <c r="P380" i="7"/>
  <c r="P390" i="7"/>
  <c r="Q395" i="7"/>
  <c r="U423" i="7"/>
  <c r="O440" i="7"/>
  <c r="O120" i="7"/>
  <c r="P164" i="7"/>
  <c r="Q168" i="7"/>
  <c r="Q209" i="7"/>
  <c r="T245" i="7"/>
  <c r="U280" i="7"/>
  <c r="Q283" i="7"/>
  <c r="Q284" i="7"/>
  <c r="T354" i="7"/>
  <c r="X354" i="7" s="1"/>
  <c r="U369" i="7"/>
  <c r="O373" i="7"/>
  <c r="P379" i="7"/>
  <c r="Q380" i="7"/>
  <c r="R381" i="7"/>
  <c r="U405" i="7"/>
  <c r="U407" i="7"/>
  <c r="R416" i="7"/>
  <c r="T417" i="7"/>
  <c r="O423" i="7"/>
  <c r="P427" i="7"/>
  <c r="T99" i="6"/>
  <c r="T111" i="6"/>
  <c r="T274" i="6"/>
  <c r="V274" i="6" s="1"/>
  <c r="T292" i="6"/>
  <c r="U294" i="6"/>
  <c r="U374" i="6"/>
  <c r="O412" i="6"/>
  <c r="T439" i="6"/>
  <c r="P11" i="6"/>
  <c r="T124" i="6"/>
  <c r="T171" i="6"/>
  <c r="U440" i="6"/>
  <c r="T130" i="6"/>
  <c r="O359" i="6"/>
  <c r="U94" i="6"/>
  <c r="Q407" i="6"/>
  <c r="Q112" i="6"/>
  <c r="T122" i="6"/>
  <c r="T244" i="6"/>
  <c r="Y244" i="6" s="1"/>
  <c r="O246" i="6"/>
  <c r="T248" i="6"/>
  <c r="U322" i="6"/>
  <c r="P336" i="6"/>
  <c r="T407" i="6"/>
  <c r="T198" i="6"/>
  <c r="P423" i="6"/>
  <c r="O264" i="6"/>
  <c r="U432" i="6"/>
  <c r="R201" i="6"/>
  <c r="R307" i="6"/>
  <c r="R328" i="6"/>
  <c r="U332" i="6"/>
  <c r="U334" i="6"/>
  <c r="O395" i="6"/>
  <c r="U397" i="6"/>
  <c r="U215" i="6"/>
  <c r="U219" i="6"/>
  <c r="U221" i="6"/>
  <c r="T406" i="6"/>
  <c r="Q66" i="6"/>
  <c r="T106" i="6"/>
  <c r="T110" i="6"/>
  <c r="T185" i="6"/>
  <c r="T191" i="6"/>
  <c r="U225" i="6"/>
  <c r="R258" i="6"/>
  <c r="Q269" i="6"/>
  <c r="O318" i="6"/>
  <c r="P397" i="6"/>
  <c r="R407" i="6"/>
  <c r="T70" i="6"/>
  <c r="T88" i="6"/>
  <c r="T116" i="6"/>
  <c r="T136" i="6"/>
  <c r="T197" i="6"/>
  <c r="R260" i="6"/>
  <c r="Q384" i="6"/>
  <c r="Q411" i="6"/>
  <c r="Q58" i="6"/>
  <c r="U75" i="6"/>
  <c r="Q95" i="6"/>
  <c r="U249" i="6"/>
  <c r="U289" i="6"/>
  <c r="U293" i="6"/>
  <c r="U295" i="6"/>
  <c r="U310" i="6"/>
  <c r="U323" i="6"/>
  <c r="T346" i="6"/>
  <c r="P352" i="6"/>
  <c r="T366" i="6"/>
  <c r="Q406" i="6"/>
  <c r="R434" i="6"/>
  <c r="U436" i="6"/>
  <c r="T440" i="6"/>
  <c r="R406" i="6"/>
  <c r="P83" i="6"/>
  <c r="Q206" i="6"/>
  <c r="R255" i="6"/>
  <c r="T257" i="6"/>
  <c r="Q266" i="6"/>
  <c r="P17" i="6"/>
  <c r="T21" i="6"/>
  <c r="T23" i="6"/>
  <c r="T67" i="6"/>
  <c r="Q107" i="6"/>
  <c r="U111" i="6"/>
  <c r="U133" i="6"/>
  <c r="T190" i="6"/>
  <c r="Q196" i="6"/>
  <c r="Q304" i="6"/>
  <c r="P360" i="6"/>
  <c r="U379" i="6"/>
  <c r="T29" i="6"/>
  <c r="T139" i="6"/>
  <c r="T196" i="6"/>
  <c r="R198" i="6"/>
  <c r="T263" i="6"/>
  <c r="T385" i="6"/>
  <c r="Q119" i="6"/>
  <c r="U238" i="6"/>
  <c r="T242" i="6"/>
  <c r="U331" i="6"/>
  <c r="T80" i="6"/>
  <c r="Y80" i="6" s="1"/>
  <c r="T145" i="6"/>
  <c r="U369" i="6"/>
  <c r="T391" i="6"/>
  <c r="T401" i="6"/>
  <c r="R418" i="6"/>
  <c r="T104" i="6"/>
  <c r="T254" i="6"/>
  <c r="T320" i="6"/>
  <c r="T418" i="6"/>
  <c r="P437" i="6"/>
  <c r="T11" i="6"/>
  <c r="R27" i="6"/>
  <c r="P40" i="6"/>
  <c r="P67" i="6"/>
  <c r="Q83" i="6"/>
  <c r="O93" i="6"/>
  <c r="O104" i="6"/>
  <c r="Q122" i="6"/>
  <c r="T126" i="6"/>
  <c r="P133" i="6"/>
  <c r="Q180" i="6"/>
  <c r="R193" i="6"/>
  <c r="M208" i="6"/>
  <c r="AF208" i="6" s="1"/>
  <c r="O248" i="6"/>
  <c r="U269" i="6"/>
  <c r="T340" i="6"/>
  <c r="U353" i="6"/>
  <c r="Q423" i="6"/>
  <c r="U13" i="6"/>
  <c r="O15" i="6"/>
  <c r="U27" i="6"/>
  <c r="Q40" i="6"/>
  <c r="Q55" i="6"/>
  <c r="O64" i="6"/>
  <c r="R67" i="6"/>
  <c r="U80" i="6"/>
  <c r="O87" i="6"/>
  <c r="P104" i="6"/>
  <c r="U122" i="6"/>
  <c r="V122" i="6" s="1"/>
  <c r="Q133" i="6"/>
  <c r="T140" i="6"/>
  <c r="O142" i="6"/>
  <c r="T186" i="6"/>
  <c r="P195" i="6"/>
  <c r="T250" i="6"/>
  <c r="T309" i="6"/>
  <c r="R317" i="6"/>
  <c r="R331" i="6"/>
  <c r="M346" i="6"/>
  <c r="AF346" i="6" s="1"/>
  <c r="T368" i="6"/>
  <c r="O405" i="6"/>
  <c r="P431" i="6"/>
  <c r="R440" i="6"/>
  <c r="P15" i="6"/>
  <c r="O22" i="6"/>
  <c r="Q29" i="6"/>
  <c r="T40" i="6"/>
  <c r="V40" i="6" s="1"/>
  <c r="O66" i="6"/>
  <c r="O75" i="6"/>
  <c r="T89" i="6"/>
  <c r="Q104" i="6"/>
  <c r="T128" i="6"/>
  <c r="O130" i="6"/>
  <c r="R133" i="6"/>
  <c r="T159" i="6"/>
  <c r="U161" i="6"/>
  <c r="R186" i="6"/>
  <c r="Q210" i="6"/>
  <c r="Q243" i="6"/>
  <c r="T245" i="6"/>
  <c r="U268" i="6"/>
  <c r="U303" i="6"/>
  <c r="T348" i="6"/>
  <c r="O357" i="6"/>
  <c r="T363" i="6"/>
  <c r="P405" i="6"/>
  <c r="Q431" i="6"/>
  <c r="U24" i="6"/>
  <c r="U40" i="6"/>
  <c r="P42" i="6"/>
  <c r="P48" i="6"/>
  <c r="U55" i="6"/>
  <c r="Y55" i="6" s="1"/>
  <c r="P57" i="6"/>
  <c r="U67" i="6"/>
  <c r="P69" i="6"/>
  <c r="O82" i="6"/>
  <c r="R104" i="6"/>
  <c r="U117" i="6"/>
  <c r="P130" i="6"/>
  <c r="U173" i="6"/>
  <c r="Q190" i="6"/>
  <c r="P245" i="6"/>
  <c r="R313" i="6"/>
  <c r="U317" i="6"/>
  <c r="U394" i="6"/>
  <c r="O400" i="6"/>
  <c r="P411" i="6"/>
  <c r="O437" i="6"/>
  <c r="U104" i="6"/>
  <c r="V104" i="6" s="1"/>
  <c r="Q130" i="6"/>
  <c r="T144" i="6"/>
  <c r="W144" i="6" s="1"/>
  <c r="R175" i="6"/>
  <c r="T177" i="6"/>
  <c r="T192" i="6"/>
  <c r="T230" i="6"/>
  <c r="U232" i="6"/>
  <c r="T236" i="6"/>
  <c r="Q245" i="6"/>
  <c r="T256" i="6"/>
  <c r="O258" i="6"/>
  <c r="Q441" i="6"/>
  <c r="T38" i="6"/>
  <c r="U17" i="6"/>
  <c r="U19" i="6"/>
  <c r="U33" i="6"/>
  <c r="Q39" i="6"/>
  <c r="U42" i="6"/>
  <c r="T48" i="6"/>
  <c r="R61" i="6"/>
  <c r="U92" i="6"/>
  <c r="O106" i="6"/>
  <c r="O177" i="6"/>
  <c r="U179" i="6"/>
  <c r="O330" i="6"/>
  <c r="R339" i="6"/>
  <c r="T359" i="6"/>
  <c r="T367" i="6"/>
  <c r="T402" i="6"/>
  <c r="V402" i="6" s="1"/>
  <c r="P27" i="6"/>
  <c r="P21" i="6"/>
  <c r="O33" i="6"/>
  <c r="P35" i="6"/>
  <c r="O54" i="6"/>
  <c r="U72" i="6"/>
  <c r="T86" i="6"/>
  <c r="Q127" i="6"/>
  <c r="O146" i="6"/>
  <c r="T183" i="6"/>
  <c r="U192" i="6"/>
  <c r="R207" i="6"/>
  <c r="T238" i="6"/>
  <c r="Y238" i="6" s="1"/>
  <c r="O242" i="6"/>
  <c r="T251" i="6"/>
  <c r="O270" i="6"/>
  <c r="Q330" i="6"/>
  <c r="O345" i="6"/>
  <c r="P356" i="6"/>
  <c r="U367" i="6"/>
  <c r="U402" i="6"/>
  <c r="Q404" i="6"/>
  <c r="M407" i="6"/>
  <c r="P413" i="6"/>
  <c r="U424" i="6"/>
  <c r="T437" i="6"/>
  <c r="Q21" i="6"/>
  <c r="O28" i="6"/>
  <c r="P33" i="6"/>
  <c r="T61" i="6"/>
  <c r="Q72" i="6"/>
  <c r="O81" i="6"/>
  <c r="Q183" i="6"/>
  <c r="U185" i="6"/>
  <c r="M196" i="6"/>
  <c r="P242" i="6"/>
  <c r="T258" i="6"/>
  <c r="T272" i="6"/>
  <c r="U312" i="6"/>
  <c r="T330" i="6"/>
  <c r="R345" i="6"/>
  <c r="T387" i="6"/>
  <c r="O391" i="6"/>
  <c r="O424" i="6"/>
  <c r="U437" i="6"/>
  <c r="R80" i="6"/>
  <c r="R33" i="6"/>
  <c r="P98" i="6"/>
  <c r="O112" i="6"/>
  <c r="Q158" i="6"/>
  <c r="Q255" i="6"/>
  <c r="U262" i="6"/>
  <c r="P269" i="6"/>
  <c r="T270" i="6"/>
  <c r="O272" i="6"/>
  <c r="U302" i="6"/>
  <c r="R312" i="6"/>
  <c r="R324" i="6"/>
  <c r="T334" i="6"/>
  <c r="T347" i="6"/>
  <c r="Y347" i="6" s="1"/>
  <c r="U356" i="6"/>
  <c r="U406" i="6"/>
  <c r="O407" i="6"/>
  <c r="R408" i="6"/>
  <c r="T413" i="6"/>
  <c r="R424" i="6"/>
  <c r="P406" i="6"/>
  <c r="P417" i="6"/>
  <c r="P428" i="6"/>
  <c r="O439" i="6"/>
  <c r="U105" i="6"/>
  <c r="M20" i="6"/>
  <c r="AF20" i="6" s="1"/>
  <c r="O27" i="6"/>
  <c r="Q38" i="6"/>
  <c r="T49" i="6"/>
  <c r="T51" i="6"/>
  <c r="Q60" i="6"/>
  <c r="P80" i="6"/>
  <c r="T98" i="6"/>
  <c r="R105" i="6"/>
  <c r="U116" i="6"/>
  <c r="W116" i="6" s="1"/>
  <c r="P118" i="6"/>
  <c r="P124" i="6"/>
  <c r="P145" i="6"/>
  <c r="U191" i="6"/>
  <c r="O206" i="6"/>
  <c r="U276" i="6"/>
  <c r="T280" i="6"/>
  <c r="U282" i="6"/>
  <c r="T286" i="6"/>
  <c r="U304" i="6"/>
  <c r="U318" i="6"/>
  <c r="R334" i="6"/>
  <c r="Q401" i="6"/>
  <c r="U419" i="6"/>
  <c r="T432" i="6"/>
  <c r="Q439" i="6"/>
  <c r="Q11" i="6"/>
  <c r="T17" i="6"/>
  <c r="U23" i="6"/>
  <c r="R38" i="6"/>
  <c r="U41" i="6"/>
  <c r="O44" i="6"/>
  <c r="R64" i="6"/>
  <c r="Q67" i="6"/>
  <c r="O70" i="6"/>
  <c r="R72" i="6"/>
  <c r="T83" i="6"/>
  <c r="P86" i="6"/>
  <c r="R87" i="6"/>
  <c r="P92" i="6"/>
  <c r="R93" i="6"/>
  <c r="T94" i="6"/>
  <c r="W94" i="6" s="1"/>
  <c r="U97" i="6"/>
  <c r="U106" i="6"/>
  <c r="Q118" i="6"/>
  <c r="Q124" i="6"/>
  <c r="R127" i="6"/>
  <c r="O136" i="6"/>
  <c r="P139" i="6"/>
  <c r="U148" i="6"/>
  <c r="U150" i="6"/>
  <c r="U154" i="6"/>
  <c r="P177" i="6"/>
  <c r="R180" i="6"/>
  <c r="R183" i="6"/>
  <c r="O204" i="6"/>
  <c r="R240" i="6"/>
  <c r="R246" i="6"/>
  <c r="Q249" i="6"/>
  <c r="O252" i="6"/>
  <c r="O303" i="6"/>
  <c r="T318" i="6"/>
  <c r="T331" i="6"/>
  <c r="U333" i="6"/>
  <c r="T336" i="6"/>
  <c r="U342" i="6"/>
  <c r="O344" i="6"/>
  <c r="Q348" i="6"/>
  <c r="Q352" i="6"/>
  <c r="Q360" i="6"/>
  <c r="U368" i="6"/>
  <c r="U373" i="6"/>
  <c r="P377" i="6"/>
  <c r="T381" i="6"/>
  <c r="R384" i="6"/>
  <c r="P400" i="6"/>
  <c r="R411" i="6"/>
  <c r="T412" i="6"/>
  <c r="U413" i="6"/>
  <c r="O425" i="6"/>
  <c r="O426" i="6"/>
  <c r="Q428" i="6"/>
  <c r="O436" i="6"/>
  <c r="R441" i="6"/>
  <c r="Q92" i="6"/>
  <c r="T105" i="6"/>
  <c r="O111" i="6"/>
  <c r="T112" i="6"/>
  <c r="P136" i="6"/>
  <c r="Q139" i="6"/>
  <c r="U160" i="6"/>
  <c r="U162" i="6"/>
  <c r="U166" i="6"/>
  <c r="Q177" i="6"/>
  <c r="U186" i="6"/>
  <c r="X186" i="6" s="1"/>
  <c r="U198" i="6"/>
  <c r="P204" i="6"/>
  <c r="O208" i="6"/>
  <c r="M210" i="6"/>
  <c r="U226" i="6"/>
  <c r="R249" i="6"/>
  <c r="R252" i="6"/>
  <c r="U261" i="6"/>
  <c r="U274" i="6"/>
  <c r="X274" i="6" s="1"/>
  <c r="U336" i="6"/>
  <c r="P344" i="6"/>
  <c r="U381" i="6"/>
  <c r="Q400" i="6"/>
  <c r="U412" i="6"/>
  <c r="P425" i="6"/>
  <c r="P426" i="6"/>
  <c r="P436" i="6"/>
  <c r="P44" i="6"/>
  <c r="Q86" i="6"/>
  <c r="Q44" i="6"/>
  <c r="Q49" i="6"/>
  <c r="P54" i="6"/>
  <c r="R55" i="6"/>
  <c r="U61" i="6"/>
  <c r="P63" i="6"/>
  <c r="U70" i="6"/>
  <c r="R86" i="6"/>
  <c r="T87" i="6"/>
  <c r="T90" i="6"/>
  <c r="X90" i="6" s="1"/>
  <c r="R92" i="6"/>
  <c r="T93" i="6"/>
  <c r="O100" i="6"/>
  <c r="Q101" i="6"/>
  <c r="O110" i="6"/>
  <c r="R111" i="6"/>
  <c r="U112" i="6"/>
  <c r="W112" i="6" s="1"/>
  <c r="O117" i="6"/>
  <c r="T118" i="6"/>
  <c r="V118" i="6" s="1"/>
  <c r="R130" i="6"/>
  <c r="Q136" i="6"/>
  <c r="R139" i="6"/>
  <c r="P142" i="6"/>
  <c r="U180" i="6"/>
  <c r="X180" i="6" s="1"/>
  <c r="U197" i="6"/>
  <c r="Q204" i="6"/>
  <c r="P226" i="6"/>
  <c r="Q237" i="6"/>
  <c r="Q261" i="6"/>
  <c r="U288" i="6"/>
  <c r="O329" i="6"/>
  <c r="T341" i="6"/>
  <c r="U348" i="6"/>
  <c r="M350" i="6"/>
  <c r="O351" i="6"/>
  <c r="T352" i="6"/>
  <c r="T360" i="6"/>
  <c r="O362" i="6"/>
  <c r="P363" i="6"/>
  <c r="O383" i="6"/>
  <c r="O397" i="6"/>
  <c r="P424" i="6"/>
  <c r="Q425" i="6"/>
  <c r="Q426" i="6"/>
  <c r="O432" i="6"/>
  <c r="O435" i="6"/>
  <c r="Q436" i="6"/>
  <c r="T441" i="6"/>
  <c r="U25" i="6"/>
  <c r="R70" i="6"/>
  <c r="O16" i="6"/>
  <c r="U11" i="6"/>
  <c r="O21" i="6"/>
  <c r="U30" i="6"/>
  <c r="Q33" i="6"/>
  <c r="O35" i="6"/>
  <c r="O48" i="6"/>
  <c r="R49" i="6"/>
  <c r="R54" i="6"/>
  <c r="T57" i="6"/>
  <c r="Y57" i="6" s="1"/>
  <c r="Q63" i="6"/>
  <c r="U79" i="6"/>
  <c r="T85" i="6"/>
  <c r="P100" i="6"/>
  <c r="P103" i="6"/>
  <c r="P110" i="6"/>
  <c r="O116" i="6"/>
  <c r="R117" i="6"/>
  <c r="U118" i="6"/>
  <c r="M122" i="6"/>
  <c r="U126" i="6"/>
  <c r="X126" i="6" s="1"/>
  <c r="R136" i="6"/>
  <c r="Q142" i="6"/>
  <c r="R145" i="6"/>
  <c r="O210" i="6"/>
  <c r="U213" i="6"/>
  <c r="Q226" i="6"/>
  <c r="R237" i="6"/>
  <c r="T239" i="6"/>
  <c r="Q242" i="6"/>
  <c r="R245" i="6"/>
  <c r="P248" i="6"/>
  <c r="Q251" i="6"/>
  <c r="T252" i="6"/>
  <c r="O254" i="6"/>
  <c r="P257" i="6"/>
  <c r="U260" i="6"/>
  <c r="Y260" i="6" s="1"/>
  <c r="R261" i="6"/>
  <c r="M263" i="6"/>
  <c r="AF263" i="6" s="1"/>
  <c r="P288" i="6"/>
  <c r="Q309" i="6"/>
  <c r="U311" i="6"/>
  <c r="O314" i="6"/>
  <c r="P316" i="6"/>
  <c r="T328" i="6"/>
  <c r="R329" i="6"/>
  <c r="O338" i="6"/>
  <c r="U344" i="6"/>
  <c r="Q351" i="6"/>
  <c r="U360" i="6"/>
  <c r="P362" i="6"/>
  <c r="Q363" i="6"/>
  <c r="O366" i="6"/>
  <c r="Q380" i="6"/>
  <c r="R387" i="6"/>
  <c r="U400" i="6"/>
  <c r="O419" i="6"/>
  <c r="R420" i="6"/>
  <c r="O423" i="6"/>
  <c r="Q424" i="6"/>
  <c r="R425" i="6"/>
  <c r="R426" i="6"/>
  <c r="P432" i="6"/>
  <c r="U434" i="6"/>
  <c r="P435" i="6"/>
  <c r="R436" i="6"/>
  <c r="Q437" i="6"/>
  <c r="O440" i="6"/>
  <c r="U441" i="6"/>
  <c r="U44" i="6"/>
  <c r="U63" i="6"/>
  <c r="U86" i="6"/>
  <c r="T92" i="6"/>
  <c r="U99" i="6"/>
  <c r="Q100" i="6"/>
  <c r="Q110" i="6"/>
  <c r="P116" i="6"/>
  <c r="T117" i="6"/>
  <c r="U132" i="6"/>
  <c r="V132" i="6" s="1"/>
  <c r="U139" i="6"/>
  <c r="R142" i="6"/>
  <c r="T179" i="6"/>
  <c r="X179" i="6" s="1"/>
  <c r="U190" i="6"/>
  <c r="U196" i="6"/>
  <c r="Q201" i="6"/>
  <c r="U204" i="6"/>
  <c r="Q207" i="6"/>
  <c r="P210" i="6"/>
  <c r="U211" i="6"/>
  <c r="O213" i="6"/>
  <c r="P239" i="6"/>
  <c r="R242" i="6"/>
  <c r="Q248" i="6"/>
  <c r="R251" i="6"/>
  <c r="P254" i="6"/>
  <c r="Q257" i="6"/>
  <c r="U267" i="6"/>
  <c r="Q288" i="6"/>
  <c r="P302" i="6"/>
  <c r="Q314" i="6"/>
  <c r="U316" i="6"/>
  <c r="P328" i="6"/>
  <c r="P338" i="6"/>
  <c r="U341" i="6"/>
  <c r="O347" i="6"/>
  <c r="O350" i="6"/>
  <c r="R351" i="6"/>
  <c r="P358" i="6"/>
  <c r="U359" i="6"/>
  <c r="R363" i="6"/>
  <c r="P366" i="6"/>
  <c r="P375" i="6"/>
  <c r="U376" i="6"/>
  <c r="O379" i="6"/>
  <c r="R380" i="6"/>
  <c r="Q397" i="6"/>
  <c r="O406" i="6"/>
  <c r="O418" i="6"/>
  <c r="P419" i="6"/>
  <c r="T425" i="6"/>
  <c r="Q432" i="6"/>
  <c r="O434" i="6"/>
  <c r="Q435" i="6"/>
  <c r="P440" i="6"/>
  <c r="P32" i="6"/>
  <c r="R48" i="6"/>
  <c r="U49" i="6"/>
  <c r="T54" i="6"/>
  <c r="Q57" i="6"/>
  <c r="Q69" i="6"/>
  <c r="Q82" i="6"/>
  <c r="U85" i="6"/>
  <c r="O89" i="6"/>
  <c r="U103" i="6"/>
  <c r="R110" i="6"/>
  <c r="Q116" i="6"/>
  <c r="O122" i="6"/>
  <c r="U138" i="6"/>
  <c r="T142" i="6"/>
  <c r="U145" i="6"/>
  <c r="O236" i="6"/>
  <c r="U245" i="6"/>
  <c r="R248" i="6"/>
  <c r="Q254" i="6"/>
  <c r="R257" i="6"/>
  <c r="P260" i="6"/>
  <c r="P263" i="6"/>
  <c r="R264" i="6"/>
  <c r="Q267" i="6"/>
  <c r="U273" i="6"/>
  <c r="R302" i="6"/>
  <c r="T329" i="6"/>
  <c r="T332" i="6"/>
  <c r="V332" i="6" s="1"/>
  <c r="R338" i="6"/>
  <c r="P350" i="6"/>
  <c r="Q354" i="6"/>
  <c r="Q358" i="6"/>
  <c r="T362" i="6"/>
  <c r="Q366" i="6"/>
  <c r="Q375" i="6"/>
  <c r="P379" i="6"/>
  <c r="R397" i="6"/>
  <c r="P418" i="6"/>
  <c r="Q419" i="6"/>
  <c r="T420" i="6"/>
  <c r="T426" i="6"/>
  <c r="R432" i="6"/>
  <c r="P434" i="6"/>
  <c r="T436" i="6"/>
  <c r="Q440" i="6"/>
  <c r="P29" i="6"/>
  <c r="T35" i="6"/>
  <c r="P53" i="6"/>
  <c r="U54" i="6"/>
  <c r="T69" i="6"/>
  <c r="O76" i="6"/>
  <c r="P89" i="6"/>
  <c r="O98" i="6"/>
  <c r="T100" i="6"/>
  <c r="U110" i="6"/>
  <c r="W110" i="6" s="1"/>
  <c r="R116" i="6"/>
  <c r="P122" i="6"/>
  <c r="U144" i="6"/>
  <c r="V144" i="6" s="1"/>
  <c r="T147" i="6"/>
  <c r="U149" i="6"/>
  <c r="T153" i="6"/>
  <c r="U155" i="6"/>
  <c r="T189" i="6"/>
  <c r="O195" i="6"/>
  <c r="P206" i="6"/>
  <c r="Q223" i="6"/>
  <c r="P236" i="6"/>
  <c r="U239" i="6"/>
  <c r="U244" i="6"/>
  <c r="W244" i="6" s="1"/>
  <c r="U251" i="6"/>
  <c r="X251" i="6" s="1"/>
  <c r="R254" i="6"/>
  <c r="Q260" i="6"/>
  <c r="Q263" i="6"/>
  <c r="T266" i="6"/>
  <c r="R267" i="6"/>
  <c r="T269" i="6"/>
  <c r="X269" i="6" s="1"/>
  <c r="R270" i="6"/>
  <c r="Q273" i="6"/>
  <c r="O308" i="6"/>
  <c r="O313" i="6"/>
  <c r="T314" i="6"/>
  <c r="T321" i="6"/>
  <c r="V321" i="6" s="1"/>
  <c r="O324" i="6"/>
  <c r="Q326" i="6"/>
  <c r="U347" i="6"/>
  <c r="U362" i="6"/>
  <c r="U363" i="6"/>
  <c r="R366" i="6"/>
  <c r="O374" i="6"/>
  <c r="R375" i="6"/>
  <c r="Q379" i="6"/>
  <c r="U385" i="6"/>
  <c r="Y385" i="6" s="1"/>
  <c r="P386" i="6"/>
  <c r="P391" i="6"/>
  <c r="P392" i="6"/>
  <c r="R393" i="6"/>
  <c r="R414" i="6"/>
  <c r="O417" i="6"/>
  <c r="Q418" i="6"/>
  <c r="R419" i="6"/>
  <c r="U420" i="6"/>
  <c r="U426" i="6"/>
  <c r="U435" i="6"/>
  <c r="Q76" i="6"/>
  <c r="T82" i="6"/>
  <c r="Q89" i="6"/>
  <c r="U100" i="6"/>
  <c r="T165" i="6"/>
  <c r="U167" i="6"/>
  <c r="Q184" i="6"/>
  <c r="O189" i="6"/>
  <c r="P192" i="6"/>
  <c r="U210" i="6"/>
  <c r="R223" i="6"/>
  <c r="U250" i="6"/>
  <c r="V250" i="6" s="1"/>
  <c r="U257" i="6"/>
  <c r="R263" i="6"/>
  <c r="R273" i="6"/>
  <c r="M275" i="6"/>
  <c r="Q308" i="6"/>
  <c r="T323" i="6"/>
  <c r="T338" i="6"/>
  <c r="P346" i="6"/>
  <c r="U350" i="6"/>
  <c r="T369" i="6"/>
  <c r="Y369" i="6" s="1"/>
  <c r="P374" i="6"/>
  <c r="P378" i="6"/>
  <c r="R379" i="6"/>
  <c r="O385" i="6"/>
  <c r="Q386" i="6"/>
  <c r="Q391" i="6"/>
  <c r="Q392" i="6"/>
  <c r="R396" i="6"/>
  <c r="T397" i="6"/>
  <c r="P23" i="6"/>
  <c r="R39" i="6"/>
  <c r="Q42" i="6"/>
  <c r="P47" i="6"/>
  <c r="U48" i="6"/>
  <c r="W48" i="6" s="1"/>
  <c r="O61" i="6"/>
  <c r="P73" i="6"/>
  <c r="R81" i="6"/>
  <c r="O88" i="6"/>
  <c r="R89" i="6"/>
  <c r="O94" i="6"/>
  <c r="Q98" i="6"/>
  <c r="P106" i="6"/>
  <c r="Q113" i="6"/>
  <c r="R122" i="6"/>
  <c r="Q125" i="6"/>
  <c r="O128" i="6"/>
  <c r="U131" i="6"/>
  <c r="Q178" i="6"/>
  <c r="R181" i="6"/>
  <c r="R184" i="6"/>
  <c r="P189" i="6"/>
  <c r="Q192" i="6"/>
  <c r="Q195" i="6"/>
  <c r="U256" i="6"/>
  <c r="Y256" i="6" s="1"/>
  <c r="U301" i="6"/>
  <c r="P318" i="6"/>
  <c r="U320" i="6"/>
  <c r="U321" i="6"/>
  <c r="P323" i="6"/>
  <c r="U328" i="6"/>
  <c r="O331" i="6"/>
  <c r="Q334" i="6"/>
  <c r="O336" i="6"/>
  <c r="Q337" i="6"/>
  <c r="U340" i="6"/>
  <c r="O353" i="6"/>
  <c r="U354" i="6"/>
  <c r="Y354" i="6" s="1"/>
  <c r="Q357" i="6"/>
  <c r="Q365" i="6"/>
  <c r="P369" i="6"/>
  <c r="Q374" i="6"/>
  <c r="T375" i="6"/>
  <c r="Q378" i="6"/>
  <c r="U382" i="6"/>
  <c r="P385" i="6"/>
  <c r="R386" i="6"/>
  <c r="R391" i="6"/>
  <c r="R392" i="6"/>
  <c r="T393" i="6"/>
  <c r="Q405" i="6"/>
  <c r="P412" i="6"/>
  <c r="Q413" i="6"/>
  <c r="T414" i="6"/>
  <c r="Q417" i="6"/>
  <c r="T419" i="6"/>
  <c r="W419" i="6" s="1"/>
  <c r="U439" i="6"/>
  <c r="O38" i="6"/>
  <c r="T47" i="6"/>
  <c r="P61" i="6"/>
  <c r="T76" i="6"/>
  <c r="U78" i="6"/>
  <c r="U84" i="6"/>
  <c r="M87" i="6"/>
  <c r="AF87" i="6" s="1"/>
  <c r="Q88" i="6"/>
  <c r="P94" i="6"/>
  <c r="Q106" i="6"/>
  <c r="R125" i="6"/>
  <c r="T127" i="6"/>
  <c r="R128" i="6"/>
  <c r="U137" i="6"/>
  <c r="P175" i="6"/>
  <c r="R178" i="6"/>
  <c r="O183" i="6"/>
  <c r="T184" i="6"/>
  <c r="Y184" i="6" s="1"/>
  <c r="P186" i="6"/>
  <c r="Q189" i="6"/>
  <c r="R192" i="6"/>
  <c r="R195" i="6"/>
  <c r="P198" i="6"/>
  <c r="U205" i="6"/>
  <c r="T206" i="6"/>
  <c r="T212" i="6"/>
  <c r="U263" i="6"/>
  <c r="P301" i="6"/>
  <c r="T308" i="6"/>
  <c r="T313" i="6"/>
  <c r="Q318" i="6"/>
  <c r="O320" i="6"/>
  <c r="Q323" i="6"/>
  <c r="T324" i="6"/>
  <c r="P331" i="6"/>
  <c r="R353" i="6"/>
  <c r="R357" i="6"/>
  <c r="P368" i="6"/>
  <c r="Q369" i="6"/>
  <c r="O373" i="6"/>
  <c r="R374" i="6"/>
  <c r="U375" i="6"/>
  <c r="R378" i="6"/>
  <c r="T379" i="6"/>
  <c r="T386" i="6"/>
  <c r="U393" i="6"/>
  <c r="T408" i="6"/>
  <c r="Q412" i="6"/>
  <c r="R413" i="6"/>
  <c r="U414" i="6"/>
  <c r="Q23" i="6"/>
  <c r="Q17" i="6"/>
  <c r="U29" i="6"/>
  <c r="X29" i="6" s="1"/>
  <c r="U39" i="6"/>
  <c r="T42" i="6"/>
  <c r="X42" i="6" s="1"/>
  <c r="T73" i="6"/>
  <c r="M86" i="6"/>
  <c r="U93" i="6"/>
  <c r="Q94" i="6"/>
  <c r="P97" i="6"/>
  <c r="U98" i="6"/>
  <c r="O105" i="6"/>
  <c r="P112" i="6"/>
  <c r="O118" i="6"/>
  <c r="O124" i="6"/>
  <c r="P127" i="6"/>
  <c r="R131" i="6"/>
  <c r="T133" i="6"/>
  <c r="Y133" i="6" s="1"/>
  <c r="R134" i="6"/>
  <c r="Q137" i="6"/>
  <c r="O140" i="6"/>
  <c r="U143" i="6"/>
  <c r="U146" i="6"/>
  <c r="T178" i="6"/>
  <c r="X178" i="6" s="1"/>
  <c r="P180" i="6"/>
  <c r="P183" i="6"/>
  <c r="Q186" i="6"/>
  <c r="R189" i="6"/>
  <c r="Q198" i="6"/>
  <c r="R205" i="6"/>
  <c r="U206" i="6"/>
  <c r="U214" i="6"/>
  <c r="U227" i="6"/>
  <c r="U231" i="6"/>
  <c r="U233" i="6"/>
  <c r="U243" i="6"/>
  <c r="T262" i="6"/>
  <c r="R266" i="6"/>
  <c r="Q272" i="6"/>
  <c r="P312" i="6"/>
  <c r="P317" i="6"/>
  <c r="P320" i="6"/>
  <c r="R323" i="6"/>
  <c r="Q331" i="6"/>
  <c r="Q336" i="6"/>
  <c r="Q342" i="6"/>
  <c r="Q345" i="6"/>
  <c r="T353" i="6"/>
  <c r="O356" i="6"/>
  <c r="O360" i="6"/>
  <c r="R369" i="6"/>
  <c r="P373" i="6"/>
  <c r="P384" i="6"/>
  <c r="R385" i="6"/>
  <c r="T392" i="6"/>
  <c r="V392" i="6" s="1"/>
  <c r="R401" i="6"/>
  <c r="P404" i="6"/>
  <c r="U407" i="6"/>
  <c r="W407" i="6" s="1"/>
  <c r="U408" i="6"/>
  <c r="R412" i="6"/>
  <c r="P430" i="6"/>
  <c r="P439" i="6"/>
  <c r="P441" i="6"/>
  <c r="X106" i="7"/>
  <c r="W106" i="7"/>
  <c r="V106" i="7"/>
  <c r="Y106" i="7"/>
  <c r="AF93" i="7"/>
  <c r="U15" i="7"/>
  <c r="R15" i="7"/>
  <c r="T15" i="7"/>
  <c r="U25" i="7"/>
  <c r="Q25" i="7"/>
  <c r="R25" i="7"/>
  <c r="O25" i="7"/>
  <c r="T25" i="7"/>
  <c r="O15" i="7"/>
  <c r="P25" i="7"/>
  <c r="P15" i="7"/>
  <c r="Q17" i="7"/>
  <c r="R17" i="7"/>
  <c r="P17" i="7"/>
  <c r="X29" i="7"/>
  <c r="AF96" i="7"/>
  <c r="O12" i="7"/>
  <c r="T12" i="7"/>
  <c r="Q15" i="7"/>
  <c r="O16" i="7"/>
  <c r="R16" i="7"/>
  <c r="Q16" i="7"/>
  <c r="P16" i="7"/>
  <c r="P12" i="7"/>
  <c r="V140" i="7"/>
  <c r="V17" i="7"/>
  <c r="R20" i="7"/>
  <c r="P20" i="7"/>
  <c r="M20" i="7"/>
  <c r="U20" i="7"/>
  <c r="T20" i="7"/>
  <c r="U21" i="7"/>
  <c r="T21" i="7"/>
  <c r="Q21" i="7"/>
  <c r="P21" i="7"/>
  <c r="O21" i="7"/>
  <c r="M33" i="7"/>
  <c r="U33" i="7"/>
  <c r="R33" i="7"/>
  <c r="P33" i="7"/>
  <c r="T33" i="7"/>
  <c r="R12" i="7"/>
  <c r="U16" i="7"/>
  <c r="O20" i="7"/>
  <c r="R21" i="7"/>
  <c r="O33" i="7"/>
  <c r="Y73" i="7"/>
  <c r="W73" i="7"/>
  <c r="X73" i="7"/>
  <c r="AF169" i="7"/>
  <c r="X18" i="7"/>
  <c r="O28" i="7"/>
  <c r="T28" i="7"/>
  <c r="Q28" i="7"/>
  <c r="U28" i="7"/>
  <c r="U13" i="7"/>
  <c r="X13" i="7" s="1"/>
  <c r="Q13" i="7"/>
  <c r="P13" i="7"/>
  <c r="O13" i="7"/>
  <c r="P28" i="7"/>
  <c r="O30" i="7"/>
  <c r="R30" i="7"/>
  <c r="P30" i="7"/>
  <c r="U30" i="7"/>
  <c r="T30" i="7"/>
  <c r="R13" i="7"/>
  <c r="R28" i="7"/>
  <c r="Q30" i="7"/>
  <c r="O14" i="7"/>
  <c r="U14" i="7"/>
  <c r="T14" i="7"/>
  <c r="P14" i="7"/>
  <c r="T26" i="7"/>
  <c r="Q26" i="7"/>
  <c r="P26" i="7"/>
  <c r="O26" i="7"/>
  <c r="Q40" i="7"/>
  <c r="U40" i="7"/>
  <c r="T40" i="7"/>
  <c r="R40" i="7"/>
  <c r="P40" i="7"/>
  <c r="O40" i="7"/>
  <c r="O19" i="7"/>
  <c r="Q22" i="7"/>
  <c r="P24" i="7"/>
  <c r="P27" i="7"/>
  <c r="P32" i="7"/>
  <c r="U38" i="7"/>
  <c r="X38" i="7" s="1"/>
  <c r="R41" i="7"/>
  <c r="R44" i="7"/>
  <c r="P56" i="7"/>
  <c r="O56" i="7"/>
  <c r="R61" i="7"/>
  <c r="P61" i="7"/>
  <c r="Q61" i="7"/>
  <c r="U67" i="7"/>
  <c r="O73" i="7"/>
  <c r="P88" i="7"/>
  <c r="O111" i="7"/>
  <c r="P124" i="7"/>
  <c r="O124" i="7"/>
  <c r="R124" i="7"/>
  <c r="Q124" i="7"/>
  <c r="V142" i="7"/>
  <c r="Y142" i="7"/>
  <c r="W142" i="7"/>
  <c r="U157" i="7"/>
  <c r="Y157" i="7" s="1"/>
  <c r="T39" i="7"/>
  <c r="U46" i="7"/>
  <c r="V46" i="7" s="1"/>
  <c r="O57" i="7"/>
  <c r="P57" i="7"/>
  <c r="U57" i="7"/>
  <c r="Q57" i="7"/>
  <c r="X52" i="7"/>
  <c r="W52" i="7"/>
  <c r="Q53" i="7"/>
  <c r="P53" i="7"/>
  <c r="O53" i="7"/>
  <c r="O74" i="7"/>
  <c r="Q74" i="7"/>
  <c r="P74" i="7"/>
  <c r="W88" i="7"/>
  <c r="U115" i="7"/>
  <c r="T115" i="7"/>
  <c r="U121" i="7"/>
  <c r="T121" i="7"/>
  <c r="T132" i="7"/>
  <c r="P132" i="7"/>
  <c r="O132" i="7"/>
  <c r="U132" i="7"/>
  <c r="T22" i="7"/>
  <c r="U31" i="7"/>
  <c r="Q31" i="7"/>
  <c r="U41" i="7"/>
  <c r="Y41" i="7" s="1"/>
  <c r="R53" i="7"/>
  <c r="T62" i="7"/>
  <c r="R62" i="7"/>
  <c r="P62" i="7"/>
  <c r="O62" i="7"/>
  <c r="Q70" i="7"/>
  <c r="P70" i="7"/>
  <c r="R74" i="7"/>
  <c r="U78" i="7"/>
  <c r="P78" i="7"/>
  <c r="Q78" i="7"/>
  <c r="O86" i="7"/>
  <c r="M86" i="7"/>
  <c r="T86" i="7"/>
  <c r="U131" i="7"/>
  <c r="W131" i="7" s="1"/>
  <c r="R131" i="7"/>
  <c r="Q131" i="7"/>
  <c r="P131" i="7"/>
  <c r="Q132" i="7"/>
  <c r="P18" i="7"/>
  <c r="U22" i="7"/>
  <c r="T24" i="7"/>
  <c r="T27" i="7"/>
  <c r="O31" i="7"/>
  <c r="T32" i="7"/>
  <c r="R38" i="7"/>
  <c r="V52" i="7"/>
  <c r="T56" i="7"/>
  <c r="T57" i="7"/>
  <c r="U61" i="7"/>
  <c r="Q62" i="7"/>
  <c r="O70" i="7"/>
  <c r="Q75" i="7"/>
  <c r="O75" i="7"/>
  <c r="P75" i="7"/>
  <c r="R75" i="7"/>
  <c r="W77" i="7"/>
  <c r="O78" i="7"/>
  <c r="U83" i="7"/>
  <c r="Q83" i="7"/>
  <c r="R83" i="7"/>
  <c r="Y85" i="7"/>
  <c r="W85" i="7"/>
  <c r="P86" i="7"/>
  <c r="AF87" i="7"/>
  <c r="V88" i="7"/>
  <c r="T94" i="7"/>
  <c r="U117" i="7"/>
  <c r="O117" i="7"/>
  <c r="T117" i="7"/>
  <c r="P117" i="7"/>
  <c r="T120" i="7"/>
  <c r="O131" i="7"/>
  <c r="R132" i="7"/>
  <c r="Q18" i="7"/>
  <c r="U24" i="7"/>
  <c r="Y29" i="7"/>
  <c r="P31" i="7"/>
  <c r="U32" i="7"/>
  <c r="T35" i="7"/>
  <c r="U42" i="7"/>
  <c r="Y42" i="7" s="1"/>
  <c r="Q42" i="7"/>
  <c r="Y52" i="7"/>
  <c r="T53" i="7"/>
  <c r="T63" i="7"/>
  <c r="O63" i="7"/>
  <c r="U63" i="7"/>
  <c r="P63" i="7"/>
  <c r="X65" i="7"/>
  <c r="W65" i="7"/>
  <c r="Y65" i="7"/>
  <c r="R70" i="7"/>
  <c r="T74" i="7"/>
  <c r="X77" i="7"/>
  <c r="R78" i="7"/>
  <c r="Q86" i="7"/>
  <c r="Y88" i="7"/>
  <c r="R102" i="7"/>
  <c r="P102" i="7"/>
  <c r="Q102" i="7"/>
  <c r="O102" i="7"/>
  <c r="X146" i="7"/>
  <c r="V146" i="7"/>
  <c r="W146" i="7"/>
  <c r="U53" i="7"/>
  <c r="V58" i="7"/>
  <c r="W58" i="7"/>
  <c r="M64" i="7"/>
  <c r="T64" i="7"/>
  <c r="U74" i="7"/>
  <c r="Q93" i="7"/>
  <c r="R93" i="7"/>
  <c r="R96" i="7"/>
  <c r="P96" i="7"/>
  <c r="T96" i="7"/>
  <c r="U96" i="7"/>
  <c r="O64" i="7"/>
  <c r="T70" i="7"/>
  <c r="Q87" i="7"/>
  <c r="O87" i="7"/>
  <c r="R87" i="7"/>
  <c r="U90" i="7"/>
  <c r="R90" i="7"/>
  <c r="Q90" i="7"/>
  <c r="M90" i="7"/>
  <c r="O93" i="7"/>
  <c r="O96" i="7"/>
  <c r="T97" i="7"/>
  <c r="R97" i="7"/>
  <c r="Q97" i="7"/>
  <c r="T102" i="7"/>
  <c r="T103" i="7"/>
  <c r="R103" i="7"/>
  <c r="P103" i="7"/>
  <c r="Q103" i="7"/>
  <c r="U129" i="7"/>
  <c r="T129" i="7"/>
  <c r="W130" i="7"/>
  <c r="X130" i="7"/>
  <c r="X152" i="7"/>
  <c r="V152" i="7"/>
  <c r="W152" i="7"/>
  <c r="O46" i="7"/>
  <c r="O51" i="7"/>
  <c r="R51" i="7"/>
  <c r="Q51" i="7"/>
  <c r="X58" i="7"/>
  <c r="P64" i="7"/>
  <c r="U72" i="7"/>
  <c r="W72" i="7" s="1"/>
  <c r="R72" i="7"/>
  <c r="Q72" i="7"/>
  <c r="P87" i="7"/>
  <c r="O90" i="7"/>
  <c r="P93" i="7"/>
  <c r="V95" i="7"/>
  <c r="Q96" i="7"/>
  <c r="O97" i="7"/>
  <c r="O103" i="7"/>
  <c r="V130" i="7"/>
  <c r="Y152" i="7"/>
  <c r="P46" i="7"/>
  <c r="Q48" i="7"/>
  <c r="P48" i="7"/>
  <c r="U55" i="7"/>
  <c r="V55" i="7" s="1"/>
  <c r="Q55" i="7"/>
  <c r="R55" i="7"/>
  <c r="Q64" i="7"/>
  <c r="Q81" i="7"/>
  <c r="O81" i="7"/>
  <c r="U81" i="7"/>
  <c r="P90" i="7"/>
  <c r="W95" i="7"/>
  <c r="P97" i="7"/>
  <c r="X112" i="7"/>
  <c r="O134" i="7"/>
  <c r="T134" i="7"/>
  <c r="U134" i="7"/>
  <c r="Q169" i="7"/>
  <c r="P169" i="7"/>
  <c r="U169" i="7"/>
  <c r="T169" i="7"/>
  <c r="R169" i="7"/>
  <c r="O169" i="7"/>
  <c r="Q39" i="7"/>
  <c r="P41" i="7"/>
  <c r="P44" i="7"/>
  <c r="Q46" i="7"/>
  <c r="O48" i="7"/>
  <c r="O55" i="7"/>
  <c r="R64" i="7"/>
  <c r="T69" i="7"/>
  <c r="U69" i="7"/>
  <c r="P72" i="7"/>
  <c r="P81" i="7"/>
  <c r="T87" i="7"/>
  <c r="Q88" i="7"/>
  <c r="R88" i="7"/>
  <c r="T93" i="7"/>
  <c r="U103" i="7"/>
  <c r="T122" i="7"/>
  <c r="Q122" i="7"/>
  <c r="U122" i="7"/>
  <c r="M122" i="7"/>
  <c r="P122" i="7"/>
  <c r="R122" i="7"/>
  <c r="P134" i="7"/>
  <c r="P136" i="7"/>
  <c r="R136" i="7"/>
  <c r="Q136" i="7"/>
  <c r="U136" i="7"/>
  <c r="V136" i="7" s="1"/>
  <c r="O136" i="7"/>
  <c r="U19" i="7"/>
  <c r="Q19" i="7"/>
  <c r="P22" i="7"/>
  <c r="O27" i="7"/>
  <c r="U35" i="7"/>
  <c r="R39" i="7"/>
  <c r="Q41" i="7"/>
  <c r="Q44" i="7"/>
  <c r="R46" i="7"/>
  <c r="R48" i="7"/>
  <c r="T51" i="7"/>
  <c r="Q52" i="7"/>
  <c r="O52" i="7"/>
  <c r="R52" i="7"/>
  <c r="P55" i="7"/>
  <c r="O69" i="7"/>
  <c r="Q73" i="7"/>
  <c r="R73" i="7"/>
  <c r="W76" i="7"/>
  <c r="T79" i="7"/>
  <c r="R81" i="7"/>
  <c r="U87" i="7"/>
  <c r="O88" i="7"/>
  <c r="T90" i="7"/>
  <c r="U93" i="7"/>
  <c r="U97" i="7"/>
  <c r="T98" i="7"/>
  <c r="Q98" i="7"/>
  <c r="R98" i="7"/>
  <c r="Q111" i="7"/>
  <c r="R111" i="7"/>
  <c r="Y112" i="7"/>
  <c r="P114" i="7"/>
  <c r="T114" i="7"/>
  <c r="R114" i="7"/>
  <c r="U114" i="7"/>
  <c r="O122" i="7"/>
  <c r="AF124" i="7"/>
  <c r="T126" i="7"/>
  <c r="R126" i="7"/>
  <c r="Q126" i="7"/>
  <c r="Q134" i="7"/>
  <c r="T141" i="7"/>
  <c r="U141" i="7"/>
  <c r="U49" i="7"/>
  <c r="O54" i="7"/>
  <c r="O68" i="7"/>
  <c r="P80" i="7"/>
  <c r="T92" i="7"/>
  <c r="O108" i="7"/>
  <c r="T110" i="7"/>
  <c r="R115" i="7"/>
  <c r="O115" i="7"/>
  <c r="Y135" i="7"/>
  <c r="X135" i="7"/>
  <c r="R139" i="7"/>
  <c r="T139" i="7"/>
  <c r="T161" i="7"/>
  <c r="V162" i="7"/>
  <c r="T178" i="7"/>
  <c r="U183" i="7"/>
  <c r="T183" i="7"/>
  <c r="R183" i="7"/>
  <c r="Q183" i="7"/>
  <c r="P183" i="7"/>
  <c r="O183" i="7"/>
  <c r="P201" i="7"/>
  <c r="O201" i="7"/>
  <c r="R201" i="7"/>
  <c r="T201" i="7"/>
  <c r="Q201" i="7"/>
  <c r="U201" i="7"/>
  <c r="Y170" i="7"/>
  <c r="W170" i="7"/>
  <c r="V170" i="7"/>
  <c r="R49" i="7"/>
  <c r="R77" i="7"/>
  <c r="T80" i="7"/>
  <c r="R92" i="7"/>
  <c r="T104" i="7"/>
  <c r="R110" i="7"/>
  <c r="T116" i="7"/>
  <c r="Q116" i="7"/>
  <c r="P116" i="7"/>
  <c r="R176" i="7"/>
  <c r="U176" i="7"/>
  <c r="Q176" i="7"/>
  <c r="P176" i="7"/>
  <c r="O176" i="7"/>
  <c r="T176" i="7"/>
  <c r="R205" i="7"/>
  <c r="Q205" i="7"/>
  <c r="P205" i="7"/>
  <c r="U205" i="7"/>
  <c r="T205" i="7"/>
  <c r="O205" i="7"/>
  <c r="U207" i="7"/>
  <c r="Y207" i="7" s="1"/>
  <c r="T54" i="7"/>
  <c r="Q58" i="7"/>
  <c r="O58" i="7"/>
  <c r="R67" i="7"/>
  <c r="P67" i="7"/>
  <c r="U84" i="7"/>
  <c r="T109" i="7"/>
  <c r="R109" i="7"/>
  <c r="U189" i="7"/>
  <c r="T189" i="7"/>
  <c r="O189" i="7"/>
  <c r="Q189" i="7"/>
  <c r="P189" i="7"/>
  <c r="T193" i="7"/>
  <c r="P197" i="7"/>
  <c r="U197" i="7"/>
  <c r="R197" i="7"/>
  <c r="Q197" i="7"/>
  <c r="T206" i="7"/>
  <c r="U175" i="7"/>
  <c r="T175" i="7"/>
  <c r="U180" i="7"/>
  <c r="T180" i="7"/>
  <c r="O197" i="7"/>
  <c r="U165" i="7"/>
  <c r="T165" i="7"/>
  <c r="R165" i="7"/>
  <c r="P165" i="7"/>
  <c r="Q165" i="7"/>
  <c r="O165" i="7"/>
  <c r="AF208" i="7"/>
  <c r="T158" i="7"/>
  <c r="U161" i="7"/>
  <c r="R161" i="7"/>
  <c r="Q161" i="7"/>
  <c r="P161" i="7"/>
  <c r="O161" i="7"/>
  <c r="R196" i="7"/>
  <c r="Q196" i="7"/>
  <c r="P196" i="7"/>
  <c r="M196" i="7"/>
  <c r="U196" i="7"/>
  <c r="W196" i="7" s="1"/>
  <c r="T197" i="7"/>
  <c r="T68" i="7"/>
  <c r="R68" i="7"/>
  <c r="T84" i="7"/>
  <c r="R108" i="7"/>
  <c r="P108" i="7"/>
  <c r="V159" i="7"/>
  <c r="T168" i="7"/>
  <c r="U168" i="7"/>
  <c r="O196" i="7"/>
  <c r="R121" i="7"/>
  <c r="O121" i="7"/>
  <c r="U125" i="7"/>
  <c r="V125" i="7" s="1"/>
  <c r="R125" i="7"/>
  <c r="Q128" i="7"/>
  <c r="P133" i="7"/>
  <c r="O138" i="7"/>
  <c r="U143" i="7"/>
  <c r="R143" i="7"/>
  <c r="P145" i="7"/>
  <c r="U149" i="7"/>
  <c r="W149" i="7" s="1"/>
  <c r="R149" i="7"/>
  <c r="P151" i="7"/>
  <c r="U155" i="7"/>
  <c r="R155" i="7"/>
  <c r="P157" i="7"/>
  <c r="T166" i="7"/>
  <c r="Q166" i="7"/>
  <c r="P166" i="7"/>
  <c r="Q170" i="7"/>
  <c r="O178" i="7"/>
  <c r="O179" i="7"/>
  <c r="Y191" i="7"/>
  <c r="O203" i="7"/>
  <c r="T223" i="7"/>
  <c r="U239" i="7"/>
  <c r="T239" i="7"/>
  <c r="U247" i="7"/>
  <c r="Q247" i="7"/>
  <c r="P247" i="7"/>
  <c r="O247" i="7"/>
  <c r="T247" i="7"/>
  <c r="R247" i="7"/>
  <c r="T269" i="7"/>
  <c r="R269" i="7"/>
  <c r="O269" i="7"/>
  <c r="U269" i="7"/>
  <c r="Q269" i="7"/>
  <c r="P269" i="7"/>
  <c r="U118" i="7"/>
  <c r="Q121" i="7"/>
  <c r="P125" i="7"/>
  <c r="Q130" i="7"/>
  <c r="R133" i="7"/>
  <c r="Q138" i="7"/>
  <c r="P143" i="7"/>
  <c r="R145" i="7"/>
  <c r="P149" i="7"/>
  <c r="R151" i="7"/>
  <c r="P155" i="7"/>
  <c r="R157" i="7"/>
  <c r="O167" i="7"/>
  <c r="U167" i="7"/>
  <c r="Y167" i="7" s="1"/>
  <c r="U171" i="7"/>
  <c r="T171" i="7"/>
  <c r="Q171" i="7"/>
  <c r="P171" i="7"/>
  <c r="O184" i="7"/>
  <c r="U184" i="7"/>
  <c r="T184" i="7"/>
  <c r="Q184" i="7"/>
  <c r="P184" i="7"/>
  <c r="U293" i="7"/>
  <c r="Y224" i="7"/>
  <c r="W224" i="7"/>
  <c r="V224" i="7"/>
  <c r="U226" i="7"/>
  <c r="R226" i="7"/>
  <c r="Q226" i="7"/>
  <c r="P226" i="7"/>
  <c r="T226" i="7"/>
  <c r="P244" i="7"/>
  <c r="R244" i="7"/>
  <c r="U244" i="7"/>
  <c r="Q244" i="7"/>
  <c r="O244" i="7"/>
  <c r="X251" i="7"/>
  <c r="W251" i="7"/>
  <c r="V251" i="7"/>
  <c r="Y251" i="7"/>
  <c r="R309" i="7"/>
  <c r="P309" i="7"/>
  <c r="O309" i="7"/>
  <c r="U309" i="7"/>
  <c r="T309" i="7"/>
  <c r="Q309" i="7"/>
  <c r="U128" i="7"/>
  <c r="T133" i="7"/>
  <c r="U137" i="7"/>
  <c r="V137" i="7" s="1"/>
  <c r="R137" i="7"/>
  <c r="U160" i="7"/>
  <c r="W160" i="7" s="1"/>
  <c r="P160" i="7"/>
  <c r="O160" i="7"/>
  <c r="Q187" i="7"/>
  <c r="P187" i="7"/>
  <c r="U187" i="7"/>
  <c r="T187" i="7"/>
  <c r="R188" i="7"/>
  <c r="Q188" i="7"/>
  <c r="P188" i="7"/>
  <c r="X192" i="7"/>
  <c r="W192" i="7"/>
  <c r="V192" i="7"/>
  <c r="U210" i="7"/>
  <c r="W210" i="7" s="1"/>
  <c r="R210" i="7"/>
  <c r="Q210" i="7"/>
  <c r="P210" i="7"/>
  <c r="M210" i="7"/>
  <c r="AF211" i="7"/>
  <c r="O226" i="7"/>
  <c r="R241" i="7"/>
  <c r="Q241" i="7"/>
  <c r="U241" i="7"/>
  <c r="T241" i="7"/>
  <c r="P241" i="7"/>
  <c r="U133" i="7"/>
  <c r="O137" i="7"/>
  <c r="O142" i="7"/>
  <c r="T144" i="7"/>
  <c r="U145" i="7"/>
  <c r="Q146" i="7"/>
  <c r="O146" i="7"/>
  <c r="U148" i="7"/>
  <c r="X148" i="7" s="1"/>
  <c r="P148" i="7"/>
  <c r="T150" i="7"/>
  <c r="U151" i="7"/>
  <c r="Q152" i="7"/>
  <c r="O152" i="7"/>
  <c r="U154" i="7"/>
  <c r="X154" i="7" s="1"/>
  <c r="P154" i="7"/>
  <c r="M156" i="7"/>
  <c r="T156" i="7"/>
  <c r="Q158" i="7"/>
  <c r="O158" i="7"/>
  <c r="Q160" i="7"/>
  <c r="U172" i="7"/>
  <c r="Y172" i="7" s="1"/>
  <c r="O187" i="7"/>
  <c r="O188" i="7"/>
  <c r="R194" i="7"/>
  <c r="O194" i="7"/>
  <c r="U194" i="7"/>
  <c r="W194" i="7" s="1"/>
  <c r="Q194" i="7"/>
  <c r="P194" i="7"/>
  <c r="O210" i="7"/>
  <c r="O211" i="7"/>
  <c r="U211" i="7"/>
  <c r="T211" i="7"/>
  <c r="Q211" i="7"/>
  <c r="P211" i="7"/>
  <c r="Y217" i="7"/>
  <c r="P219" i="7"/>
  <c r="O219" i="7"/>
  <c r="R219" i="7"/>
  <c r="T219" i="7"/>
  <c r="O241" i="7"/>
  <c r="T244" i="7"/>
  <c r="W208" i="7"/>
  <c r="R220" i="7"/>
  <c r="Q220" i="7"/>
  <c r="P220" i="7"/>
  <c r="O220" i="7"/>
  <c r="X208" i="7"/>
  <c r="R214" i="7"/>
  <c r="Q214" i="7"/>
  <c r="T214" i="7"/>
  <c r="U214" i="7"/>
  <c r="T221" i="7"/>
  <c r="P221" i="7"/>
  <c r="R221" i="7"/>
  <c r="Q221" i="7"/>
  <c r="T240" i="7"/>
  <c r="Q240" i="7"/>
  <c r="U240" i="7"/>
  <c r="P240" i="7"/>
  <c r="O240" i="7"/>
  <c r="R240" i="7"/>
  <c r="P250" i="7"/>
  <c r="R250" i="7"/>
  <c r="Q250" i="7"/>
  <c r="O250" i="7"/>
  <c r="U250" i="7"/>
  <c r="T250" i="7"/>
  <c r="W230" i="7"/>
  <c r="V230" i="7"/>
  <c r="Y230" i="7"/>
  <c r="T212" i="7"/>
  <c r="U212" i="7"/>
  <c r="P214" i="7"/>
  <c r="U220" i="7"/>
  <c r="X220" i="7" s="1"/>
  <c r="R223" i="7"/>
  <c r="Q223" i="7"/>
  <c r="P223" i="7"/>
  <c r="T258" i="7"/>
  <c r="Q258" i="7"/>
  <c r="U258" i="7"/>
  <c r="P258" i="7"/>
  <c r="O258" i="7"/>
  <c r="R170" i="7"/>
  <c r="P170" i="7"/>
  <c r="R202" i="7"/>
  <c r="Q202" i="7"/>
  <c r="P202" i="7"/>
  <c r="O202" i="7"/>
  <c r="U221" i="7"/>
  <c r="O223" i="7"/>
  <c r="X230" i="7"/>
  <c r="R258" i="7"/>
  <c r="V274" i="7"/>
  <c r="U277" i="7"/>
  <c r="T277" i="7"/>
  <c r="R277" i="7"/>
  <c r="Q277" i="7"/>
  <c r="P277" i="7"/>
  <c r="O277" i="7"/>
  <c r="Y278" i="7"/>
  <c r="W286" i="7"/>
  <c r="V286" i="7"/>
  <c r="U312" i="7"/>
  <c r="T312" i="7"/>
  <c r="P128" i="7"/>
  <c r="T138" i="7"/>
  <c r="U144" i="7"/>
  <c r="U150" i="7"/>
  <c r="U156" i="7"/>
  <c r="O157" i="7"/>
  <c r="M157" i="7"/>
  <c r="O170" i="7"/>
  <c r="R178" i="7"/>
  <c r="Q178" i="7"/>
  <c r="P178" i="7"/>
  <c r="P179" i="7"/>
  <c r="U179" i="7"/>
  <c r="X179" i="7" s="1"/>
  <c r="R179" i="7"/>
  <c r="Q179" i="7"/>
  <c r="T198" i="7"/>
  <c r="T203" i="7"/>
  <c r="P203" i="7"/>
  <c r="R203" i="7"/>
  <c r="Q203" i="7"/>
  <c r="U216" i="7"/>
  <c r="O216" i="7"/>
  <c r="T216" i="7"/>
  <c r="Q216" i="7"/>
  <c r="P216" i="7"/>
  <c r="Q163" i="7"/>
  <c r="P163" i="7"/>
  <c r="Q181" i="7"/>
  <c r="P181" i="7"/>
  <c r="U185" i="7"/>
  <c r="W185" i="7" s="1"/>
  <c r="Q199" i="7"/>
  <c r="P199" i="7"/>
  <c r="O208" i="7"/>
  <c r="V228" i="7"/>
  <c r="U229" i="7"/>
  <c r="P229" i="7"/>
  <c r="O229" i="7"/>
  <c r="O163" i="7"/>
  <c r="O181" i="7"/>
  <c r="V182" i="7"/>
  <c r="O199" i="7"/>
  <c r="P208" i="7"/>
  <c r="P213" i="7"/>
  <c r="O213" i="7"/>
  <c r="X227" i="7"/>
  <c r="W227" i="7"/>
  <c r="Q229" i="7"/>
  <c r="U248" i="7"/>
  <c r="T248" i="7"/>
  <c r="R248" i="7"/>
  <c r="P248" i="7"/>
  <c r="O248" i="7"/>
  <c r="U254" i="7"/>
  <c r="Q254" i="7"/>
  <c r="P254" i="7"/>
  <c r="T254" i="7"/>
  <c r="AF275" i="7"/>
  <c r="U288" i="7"/>
  <c r="AF300" i="7"/>
  <c r="T163" i="7"/>
  <c r="Q175" i="7"/>
  <c r="P175" i="7"/>
  <c r="T181" i="7"/>
  <c r="Q193" i="7"/>
  <c r="P193" i="7"/>
  <c r="T199" i="7"/>
  <c r="T225" i="7"/>
  <c r="P225" i="7"/>
  <c r="O225" i="7"/>
  <c r="T229" i="7"/>
  <c r="T231" i="7"/>
  <c r="R231" i="7"/>
  <c r="P231" i="7"/>
  <c r="O231" i="7"/>
  <c r="T246" i="7"/>
  <c r="Q246" i="7"/>
  <c r="R246" i="7"/>
  <c r="P246" i="7"/>
  <c r="U246" i="7"/>
  <c r="P207" i="7"/>
  <c r="O207" i="7"/>
  <c r="Q233" i="7"/>
  <c r="P233" i="7"/>
  <c r="T233" i="7"/>
  <c r="U236" i="7"/>
  <c r="Q236" i="7"/>
  <c r="P236" i="7"/>
  <c r="T236" i="7"/>
  <c r="X261" i="7"/>
  <c r="T304" i="7"/>
  <c r="U304" i="7"/>
  <c r="U177" i="7"/>
  <c r="T177" i="7"/>
  <c r="O185" i="7"/>
  <c r="U195" i="7"/>
  <c r="T195" i="7"/>
  <c r="U204" i="7"/>
  <c r="Q207" i="7"/>
  <c r="O209" i="7"/>
  <c r="U222" i="7"/>
  <c r="V222" i="7" s="1"/>
  <c r="O233" i="7"/>
  <c r="O236" i="7"/>
  <c r="Y243" i="7"/>
  <c r="Y245" i="7"/>
  <c r="X245" i="7"/>
  <c r="X249" i="7"/>
  <c r="V249" i="7"/>
  <c r="R208" i="7"/>
  <c r="Q208" i="7"/>
  <c r="U209" i="7"/>
  <c r="U237" i="7"/>
  <c r="T237" i="7"/>
  <c r="Q232" i="7"/>
  <c r="P235" i="7"/>
  <c r="Q238" i="7"/>
  <c r="P253" i="7"/>
  <c r="Q256" i="7"/>
  <c r="T259" i="7"/>
  <c r="Q265" i="7"/>
  <c r="P271" i="7"/>
  <c r="T275" i="7"/>
  <c r="R275" i="7"/>
  <c r="O275" i="7"/>
  <c r="T280" i="7"/>
  <c r="P294" i="7"/>
  <c r="Q300" i="7"/>
  <c r="T302" i="7"/>
  <c r="Q302" i="7"/>
  <c r="R307" i="7"/>
  <c r="O307" i="7"/>
  <c r="Q307" i="7"/>
  <c r="P307" i="7"/>
  <c r="W311" i="7"/>
  <c r="Y311" i="7"/>
  <c r="V311" i="7"/>
  <c r="R232" i="7"/>
  <c r="Q235" i="7"/>
  <c r="R238" i="7"/>
  <c r="R245" i="7"/>
  <c r="O245" i="7"/>
  <c r="Q253" i="7"/>
  <c r="R256" i="7"/>
  <c r="U259" i="7"/>
  <c r="R265" i="7"/>
  <c r="Q271" i="7"/>
  <c r="P275" i="7"/>
  <c r="T281" i="7"/>
  <c r="R281" i="7"/>
  <c r="O281" i="7"/>
  <c r="O302" i="7"/>
  <c r="X322" i="7"/>
  <c r="T287" i="7"/>
  <c r="R287" i="7"/>
  <c r="O287" i="7"/>
  <c r="X296" i="7"/>
  <c r="Y307" i="7"/>
  <c r="X307" i="7"/>
  <c r="W307" i="7"/>
  <c r="V307" i="7"/>
  <c r="T232" i="7"/>
  <c r="T234" i="7"/>
  <c r="Q234" i="7"/>
  <c r="U242" i="7"/>
  <c r="T252" i="7"/>
  <c r="Q252" i="7"/>
  <c r="U260" i="7"/>
  <c r="T264" i="7"/>
  <c r="Q264" i="7"/>
  <c r="T265" i="7"/>
  <c r="P287" i="7"/>
  <c r="O295" i="7"/>
  <c r="U295" i="7"/>
  <c r="X295" i="7" s="1"/>
  <c r="AF314" i="7"/>
  <c r="U232" i="7"/>
  <c r="O234" i="7"/>
  <c r="T235" i="7"/>
  <c r="U238" i="7"/>
  <c r="Y238" i="7" s="1"/>
  <c r="O242" i="7"/>
  <c r="O252" i="7"/>
  <c r="T253" i="7"/>
  <c r="U256" i="7"/>
  <c r="W256" i="7" s="1"/>
  <c r="O260" i="7"/>
  <c r="O264" i="7"/>
  <c r="U265" i="7"/>
  <c r="T270" i="7"/>
  <c r="Q270" i="7"/>
  <c r="T271" i="7"/>
  <c r="Q287" i="7"/>
  <c r="P295" i="7"/>
  <c r="U329" i="7"/>
  <c r="P234" i="7"/>
  <c r="R239" i="7"/>
  <c r="O239" i="7"/>
  <c r="P242" i="7"/>
  <c r="P252" i="7"/>
  <c r="R257" i="7"/>
  <c r="O257" i="7"/>
  <c r="P260" i="7"/>
  <c r="R262" i="7"/>
  <c r="P262" i="7"/>
  <c r="M262" i="7"/>
  <c r="P264" i="7"/>
  <c r="U266" i="7"/>
  <c r="X266" i="7" s="1"/>
  <c r="O270" i="7"/>
  <c r="T276" i="7"/>
  <c r="Q276" i="7"/>
  <c r="Q295" i="7"/>
  <c r="R268" i="7"/>
  <c r="P268" i="7"/>
  <c r="U272" i="7"/>
  <c r="X272" i="7" s="1"/>
  <c r="T282" i="7"/>
  <c r="Q282" i="7"/>
  <c r="U287" i="7"/>
  <c r="Y359" i="7"/>
  <c r="O259" i="7"/>
  <c r="O268" i="7"/>
  <c r="T273" i="7"/>
  <c r="R274" i="7"/>
  <c r="P274" i="7"/>
  <c r="T288" i="7"/>
  <c r="Q288" i="7"/>
  <c r="U292" i="7"/>
  <c r="R292" i="7"/>
  <c r="P292" i="7"/>
  <c r="O292" i="7"/>
  <c r="P299" i="7"/>
  <c r="U299" i="7"/>
  <c r="R299" i="7"/>
  <c r="O299" i="7"/>
  <c r="P259" i="7"/>
  <c r="V267" i="7"/>
  <c r="Q268" i="7"/>
  <c r="O274" i="7"/>
  <c r="T279" i="7"/>
  <c r="R280" i="7"/>
  <c r="P280" i="7"/>
  <c r="P282" i="7"/>
  <c r="O288" i="7"/>
  <c r="Y291" i="7"/>
  <c r="Q292" i="7"/>
  <c r="Y298" i="7"/>
  <c r="W298" i="7"/>
  <c r="Q299" i="7"/>
  <c r="T242" i="7"/>
  <c r="R251" i="7"/>
  <c r="O251" i="7"/>
  <c r="T255" i="7"/>
  <c r="T257" i="7"/>
  <c r="Q259" i="7"/>
  <c r="T260" i="7"/>
  <c r="T262" i="7"/>
  <c r="X267" i="7"/>
  <c r="Q274" i="7"/>
  <c r="O280" i="7"/>
  <c r="R282" i="7"/>
  <c r="T285" i="7"/>
  <c r="R286" i="7"/>
  <c r="P286" i="7"/>
  <c r="P288" i="7"/>
  <c r="W289" i="7"/>
  <c r="U290" i="7"/>
  <c r="T293" i="7"/>
  <c r="R293" i="7"/>
  <c r="Q293" i="7"/>
  <c r="O293" i="7"/>
  <c r="T303" i="7"/>
  <c r="P251" i="7"/>
  <c r="T263" i="7"/>
  <c r="R263" i="7"/>
  <c r="O263" i="7"/>
  <c r="Y267" i="7"/>
  <c r="T268" i="7"/>
  <c r="Q280" i="7"/>
  <c r="O286" i="7"/>
  <c r="R288" i="7"/>
  <c r="V291" i="7"/>
  <c r="T292" i="7"/>
  <c r="P293" i="7"/>
  <c r="T294" i="7"/>
  <c r="Q294" i="7"/>
  <c r="V298" i="7"/>
  <c r="T299" i="7"/>
  <c r="U300" i="7"/>
  <c r="R300" i="7"/>
  <c r="O300" i="7"/>
  <c r="T300" i="7"/>
  <c r="Y326" i="7"/>
  <c r="X326" i="7"/>
  <c r="AF339" i="7"/>
  <c r="T305" i="7"/>
  <c r="T308" i="7"/>
  <c r="Q308" i="7"/>
  <c r="Q316" i="7"/>
  <c r="P318" i="7"/>
  <c r="R320" i="7"/>
  <c r="Q324" i="7"/>
  <c r="P337" i="7"/>
  <c r="O337" i="7"/>
  <c r="T337" i="7"/>
  <c r="Q337" i="7"/>
  <c r="V340" i="7"/>
  <c r="X340" i="7"/>
  <c r="V354" i="7"/>
  <c r="Y360" i="7"/>
  <c r="V375" i="7"/>
  <c r="Y375" i="7"/>
  <c r="X375" i="7"/>
  <c r="T314" i="7"/>
  <c r="Q314" i="7"/>
  <c r="R316" i="7"/>
  <c r="Q318" i="7"/>
  <c r="T330" i="7"/>
  <c r="Q330" i="7"/>
  <c r="U333" i="7"/>
  <c r="R333" i="7"/>
  <c r="P333" i="7"/>
  <c r="Q362" i="7"/>
  <c r="M362" i="7"/>
  <c r="P362" i="7"/>
  <c r="O362" i="7"/>
  <c r="U362" i="7"/>
  <c r="T362" i="7"/>
  <c r="T301" i="7"/>
  <c r="U310" i="7"/>
  <c r="Y310" i="7" s="1"/>
  <c r="O314" i="7"/>
  <c r="R318" i="7"/>
  <c r="T320" i="7"/>
  <c r="O330" i="7"/>
  <c r="O333" i="7"/>
  <c r="Y336" i="7"/>
  <c r="W336" i="7"/>
  <c r="U347" i="7"/>
  <c r="X347" i="7" s="1"/>
  <c r="AF350" i="7"/>
  <c r="W354" i="7"/>
  <c r="R362" i="7"/>
  <c r="O301" i="7"/>
  <c r="R312" i="7"/>
  <c r="P312" i="7"/>
  <c r="P314" i="7"/>
  <c r="R328" i="7"/>
  <c r="P328" i="7"/>
  <c r="P330" i="7"/>
  <c r="Q333" i="7"/>
  <c r="Y342" i="7"/>
  <c r="V342" i="7"/>
  <c r="R344" i="7"/>
  <c r="Q344" i="7"/>
  <c r="O344" i="7"/>
  <c r="U344" i="7"/>
  <c r="V344" i="7" s="1"/>
  <c r="U348" i="7"/>
  <c r="T348" i="7"/>
  <c r="T350" i="7"/>
  <c r="T351" i="7"/>
  <c r="R351" i="7"/>
  <c r="P351" i="7"/>
  <c r="O351" i="7"/>
  <c r="W365" i="7"/>
  <c r="T370" i="7"/>
  <c r="R314" i="7"/>
  <c r="U318" i="7"/>
  <c r="X318" i="7" s="1"/>
  <c r="U321" i="7"/>
  <c r="R330" i="7"/>
  <c r="W332" i="7"/>
  <c r="V332" i="7"/>
  <c r="Y332" i="7"/>
  <c r="T339" i="7"/>
  <c r="U339" i="7"/>
  <c r="R339" i="7"/>
  <c r="Q339" i="7"/>
  <c r="O339" i="7"/>
  <c r="AF346" i="7"/>
  <c r="W363" i="7"/>
  <c r="V363" i="7"/>
  <c r="T372" i="7"/>
  <c r="P372" i="7"/>
  <c r="O372" i="7"/>
  <c r="U372" i="7"/>
  <c r="R372" i="7"/>
  <c r="Q372" i="7"/>
  <c r="Q301" i="7"/>
  <c r="U317" i="7"/>
  <c r="R317" i="7"/>
  <c r="R323" i="7"/>
  <c r="P323" i="7"/>
  <c r="T333" i="7"/>
  <c r="X336" i="7"/>
  <c r="P339" i="7"/>
  <c r="Q368" i="7"/>
  <c r="R368" i="7"/>
  <c r="P368" i="7"/>
  <c r="O368" i="7"/>
  <c r="U368" i="7"/>
  <c r="T368" i="7"/>
  <c r="Y338" i="7"/>
  <c r="W338" i="7"/>
  <c r="P353" i="7"/>
  <c r="O353" i="7"/>
  <c r="V358" i="7"/>
  <c r="W358" i="7"/>
  <c r="AF376" i="7"/>
  <c r="T328" i="7"/>
  <c r="U331" i="7"/>
  <c r="T331" i="7"/>
  <c r="Q353" i="7"/>
  <c r="X358" i="7"/>
  <c r="U301" i="7"/>
  <c r="O305" i="7"/>
  <c r="T313" i="7"/>
  <c r="R313" i="7"/>
  <c r="O313" i="7"/>
  <c r="T329" i="7"/>
  <c r="R329" i="7"/>
  <c r="O329" i="7"/>
  <c r="O331" i="7"/>
  <c r="T334" i="7"/>
  <c r="V338" i="7"/>
  <c r="AF341" i="7"/>
  <c r="R353" i="7"/>
  <c r="Y358" i="7"/>
  <c r="AF342" i="7"/>
  <c r="R356" i="7"/>
  <c r="Q356" i="7"/>
  <c r="U356" i="7"/>
  <c r="V356" i="7" s="1"/>
  <c r="U316" i="7"/>
  <c r="V316" i="7" s="1"/>
  <c r="P316" i="7"/>
  <c r="T324" i="7"/>
  <c r="R324" i="7"/>
  <c r="O324" i="7"/>
  <c r="T353" i="7"/>
  <c r="T355" i="7"/>
  <c r="P355" i="7"/>
  <c r="O355" i="7"/>
  <c r="U355" i="7"/>
  <c r="Q355" i="7"/>
  <c r="O356" i="7"/>
  <c r="X359" i="7"/>
  <c r="W359" i="7"/>
  <c r="V359" i="7"/>
  <c r="M366" i="7"/>
  <c r="U366" i="7"/>
  <c r="T366" i="7"/>
  <c r="Q366" i="7"/>
  <c r="P366" i="7"/>
  <c r="O366" i="7"/>
  <c r="Y380" i="7"/>
  <c r="X380" i="7"/>
  <c r="W380" i="7"/>
  <c r="Y387" i="7"/>
  <c r="X387" i="7"/>
  <c r="W387" i="7"/>
  <c r="U412" i="7"/>
  <c r="T412" i="7"/>
  <c r="Q412" i="7"/>
  <c r="P412" i="7"/>
  <c r="O412" i="7"/>
  <c r="M412" i="7"/>
  <c r="R412" i="7"/>
  <c r="T373" i="7"/>
  <c r="T343" i="7"/>
  <c r="P343" i="7"/>
  <c r="O343" i="7"/>
  <c r="AF349" i="7"/>
  <c r="O365" i="7"/>
  <c r="U378" i="7"/>
  <c r="T378" i="7"/>
  <c r="R378" i="7"/>
  <c r="Q378" i="7"/>
  <c r="Q382" i="7"/>
  <c r="P382" i="7"/>
  <c r="R382" i="7"/>
  <c r="O382" i="7"/>
  <c r="T400" i="7"/>
  <c r="O341" i="7"/>
  <c r="Q343" i="7"/>
  <c r="Q345" i="7"/>
  <c r="T349" i="7"/>
  <c r="P349" i="7"/>
  <c r="O349" i="7"/>
  <c r="O357" i="7"/>
  <c r="P365" i="7"/>
  <c r="P367" i="7"/>
  <c r="O374" i="7"/>
  <c r="O378" i="7"/>
  <c r="R338" i="7"/>
  <c r="Q338" i="7"/>
  <c r="R341" i="7"/>
  <c r="Q357" i="7"/>
  <c r="R367" i="7"/>
  <c r="Q374" i="7"/>
  <c r="P376" i="7"/>
  <c r="O376" i="7"/>
  <c r="Y381" i="7"/>
  <c r="X381" i="7"/>
  <c r="U382" i="7"/>
  <c r="V382" i="7" s="1"/>
  <c r="X383" i="7"/>
  <c r="U341" i="7"/>
  <c r="X341" i="7" s="1"/>
  <c r="U346" i="7"/>
  <c r="X346" i="7" s="1"/>
  <c r="R350" i="7"/>
  <c r="Q350" i="7"/>
  <c r="U357" i="7"/>
  <c r="U364" i="7"/>
  <c r="Q364" i="7"/>
  <c r="P364" i="7"/>
  <c r="U367" i="7"/>
  <c r="V367" i="7" s="1"/>
  <c r="U370" i="7"/>
  <c r="Q370" i="7"/>
  <c r="P370" i="7"/>
  <c r="U374" i="7"/>
  <c r="AF396" i="7"/>
  <c r="R373" i="7"/>
  <c r="Q373" i="7"/>
  <c r="X376" i="7"/>
  <c r="W379" i="7"/>
  <c r="V379" i="7"/>
  <c r="X379" i="7"/>
  <c r="M377" i="7"/>
  <c r="Q383" i="7"/>
  <c r="R386" i="7"/>
  <c r="U392" i="7"/>
  <c r="V392" i="7" s="1"/>
  <c r="T395" i="7"/>
  <c r="T391" i="7"/>
  <c r="R396" i="7"/>
  <c r="U396" i="7"/>
  <c r="T396" i="7"/>
  <c r="T386" i="7"/>
  <c r="T402" i="7"/>
  <c r="P402" i="7"/>
  <c r="O402" i="7"/>
  <c r="W411" i="7"/>
  <c r="V411" i="7"/>
  <c r="Y423" i="7"/>
  <c r="V423" i="7"/>
  <c r="Y432" i="7"/>
  <c r="X432" i="7"/>
  <c r="W432" i="7"/>
  <c r="V432" i="7"/>
  <c r="U386" i="7"/>
  <c r="P389" i="7"/>
  <c r="R389" i="7"/>
  <c r="O399" i="7"/>
  <c r="Q402" i="7"/>
  <c r="U406" i="7"/>
  <c r="T406" i="7"/>
  <c r="P406" i="7"/>
  <c r="O406" i="7"/>
  <c r="AF407" i="7"/>
  <c r="X411" i="7"/>
  <c r="W413" i="7"/>
  <c r="V413" i="7"/>
  <c r="Y413" i="7"/>
  <c r="M426" i="7"/>
  <c r="U426" i="7"/>
  <c r="T426" i="7"/>
  <c r="R426" i="7"/>
  <c r="Q426" i="7"/>
  <c r="P426" i="7"/>
  <c r="O426" i="7"/>
  <c r="O389" i="7"/>
  <c r="T393" i="7"/>
  <c r="T394" i="7"/>
  <c r="P399" i="7"/>
  <c r="T401" i="7"/>
  <c r="R402" i="7"/>
  <c r="Q406" i="7"/>
  <c r="U384" i="7"/>
  <c r="T384" i="7"/>
  <c r="Q389" i="7"/>
  <c r="Q399" i="7"/>
  <c r="R406" i="7"/>
  <c r="T408" i="7"/>
  <c r="Q408" i="7"/>
  <c r="P408" i="7"/>
  <c r="O408" i="7"/>
  <c r="X413" i="7"/>
  <c r="Y417" i="7"/>
  <c r="X417" i="7"/>
  <c r="W417" i="7"/>
  <c r="V417" i="7"/>
  <c r="X434" i="7"/>
  <c r="W434" i="7"/>
  <c r="V434" i="7"/>
  <c r="U437" i="7"/>
  <c r="T437" i="7"/>
  <c r="R437" i="7"/>
  <c r="Q437" i="7"/>
  <c r="P437" i="7"/>
  <c r="O437" i="7"/>
  <c r="T397" i="7"/>
  <c r="R399" i="7"/>
  <c r="U402" i="7"/>
  <c r="O403" i="7"/>
  <c r="U403" i="7"/>
  <c r="R403" i="7"/>
  <c r="Q403" i="7"/>
  <c r="Q410" i="7"/>
  <c r="P410" i="7"/>
  <c r="U410" i="7"/>
  <c r="T410" i="7"/>
  <c r="U420" i="7"/>
  <c r="T420" i="7"/>
  <c r="R420" i="7"/>
  <c r="Q420" i="7"/>
  <c r="P420" i="7"/>
  <c r="O420" i="7"/>
  <c r="U389" i="7"/>
  <c r="V389" i="7" s="1"/>
  <c r="R390" i="7"/>
  <c r="U390" i="7"/>
  <c r="T390" i="7"/>
  <c r="P395" i="7"/>
  <c r="R395" i="7"/>
  <c r="T399" i="7"/>
  <c r="U400" i="7"/>
  <c r="P400" i="7"/>
  <c r="O400" i="7"/>
  <c r="Q404" i="7"/>
  <c r="T404" i="7"/>
  <c r="O410" i="7"/>
  <c r="O390" i="7"/>
  <c r="R392" i="7"/>
  <c r="O395" i="7"/>
  <c r="Q400" i="7"/>
  <c r="T403" i="7"/>
  <c r="O404" i="7"/>
  <c r="R410" i="7"/>
  <c r="U414" i="7"/>
  <c r="T414" i="7"/>
  <c r="R414" i="7"/>
  <c r="Q414" i="7"/>
  <c r="P414" i="7"/>
  <c r="O414" i="7"/>
  <c r="P388" i="7"/>
  <c r="P394" i="7"/>
  <c r="Q409" i="7"/>
  <c r="Q415" i="7"/>
  <c r="Y419" i="7"/>
  <c r="Q421" i="7"/>
  <c r="Y425" i="7"/>
  <c r="Q427" i="7"/>
  <c r="R430" i="7"/>
  <c r="T431" i="7"/>
  <c r="Y436" i="7"/>
  <c r="P442" i="7"/>
  <c r="Q388" i="7"/>
  <c r="Q394" i="7"/>
  <c r="R409" i="7"/>
  <c r="R415" i="7"/>
  <c r="T416" i="7"/>
  <c r="R421" i="7"/>
  <c r="T422" i="7"/>
  <c r="R427" i="7"/>
  <c r="T428" i="7"/>
  <c r="U431" i="7"/>
  <c r="Q442" i="7"/>
  <c r="U416" i="7"/>
  <c r="U422" i="7"/>
  <c r="U428" i="7"/>
  <c r="T430" i="7"/>
  <c r="U430" i="7"/>
  <c r="U409" i="7"/>
  <c r="U415" i="7"/>
  <c r="O418" i="7"/>
  <c r="U421" i="7"/>
  <c r="W421" i="7" s="1"/>
  <c r="O424" i="7"/>
  <c r="U427" i="7"/>
  <c r="V427" i="7" s="1"/>
  <c r="O435" i="7"/>
  <c r="P440" i="7"/>
  <c r="T442" i="7"/>
  <c r="P418" i="7"/>
  <c r="P424" i="7"/>
  <c r="P435" i="7"/>
  <c r="Q440" i="7"/>
  <c r="Q418" i="7"/>
  <c r="Q424" i="7"/>
  <c r="Q435" i="7"/>
  <c r="R440" i="7"/>
  <c r="R424" i="7"/>
  <c r="O431" i="7"/>
  <c r="R435" i="7"/>
  <c r="O416" i="7"/>
  <c r="P431" i="7"/>
  <c r="T440" i="7"/>
  <c r="P416" i="7"/>
  <c r="T418" i="7"/>
  <c r="P422" i="7"/>
  <c r="T424" i="7"/>
  <c r="V425" i="7"/>
  <c r="P428" i="7"/>
  <c r="O430" i="7"/>
  <c r="Q431" i="7"/>
  <c r="T435" i="7"/>
  <c r="V436" i="7"/>
  <c r="Y49" i="6"/>
  <c r="V49" i="6"/>
  <c r="Y40" i="6"/>
  <c r="X40" i="6"/>
  <c r="W40" i="6"/>
  <c r="P12" i="6"/>
  <c r="T12" i="6"/>
  <c r="Q12" i="6"/>
  <c r="F438" i="6"/>
  <c r="R12" i="6"/>
  <c r="P14" i="6"/>
  <c r="U15" i="6"/>
  <c r="V15" i="6" s="1"/>
  <c r="W17" i="6"/>
  <c r="R18" i="6"/>
  <c r="P20" i="6"/>
  <c r="U21" i="6"/>
  <c r="R24" i="6"/>
  <c r="W29" i="6"/>
  <c r="T37" i="6"/>
  <c r="U37" i="6"/>
  <c r="H438" i="6"/>
  <c r="Q20" i="6"/>
  <c r="Q22" i="6"/>
  <c r="Q26" i="6"/>
  <c r="Q28" i="6"/>
  <c r="Q32" i="6"/>
  <c r="O37" i="6"/>
  <c r="O41" i="6"/>
  <c r="T44" i="6"/>
  <c r="Q47" i="6"/>
  <c r="X48" i="6"/>
  <c r="R51" i="6"/>
  <c r="R57" i="6"/>
  <c r="T63" i="6"/>
  <c r="AF64" i="6"/>
  <c r="U65" i="6"/>
  <c r="J438" i="6"/>
  <c r="Y11" i="6"/>
  <c r="U12" i="6"/>
  <c r="R16" i="6"/>
  <c r="Y17" i="6"/>
  <c r="U18" i="6"/>
  <c r="R22" i="6"/>
  <c r="R28" i="6"/>
  <c r="U35" i="6"/>
  <c r="P37" i="6"/>
  <c r="U38" i="6"/>
  <c r="O39" i="6"/>
  <c r="R41" i="6"/>
  <c r="P43" i="6"/>
  <c r="R47" i="6"/>
  <c r="R53" i="6"/>
  <c r="U60" i="6"/>
  <c r="T60" i="6"/>
  <c r="T64" i="6"/>
  <c r="Q64" i="6"/>
  <c r="P64" i="6"/>
  <c r="U66" i="6"/>
  <c r="T66" i="6"/>
  <c r="U69" i="6"/>
  <c r="P72" i="6"/>
  <c r="O72" i="6"/>
  <c r="L438" i="6"/>
  <c r="Q37" i="6"/>
  <c r="Q43" i="6"/>
  <c r="U51" i="6"/>
  <c r="Y51" i="6" s="1"/>
  <c r="T16" i="6"/>
  <c r="O25" i="6"/>
  <c r="T28" i="6"/>
  <c r="O31" i="6"/>
  <c r="R37" i="6"/>
  <c r="U46" i="6"/>
  <c r="U50" i="6"/>
  <c r="R50" i="6"/>
  <c r="Q50" i="6"/>
  <c r="U52" i="6"/>
  <c r="T53" i="6"/>
  <c r="Q56" i="6"/>
  <c r="U56" i="6"/>
  <c r="R56" i="6"/>
  <c r="O62" i="6"/>
  <c r="O68" i="6"/>
  <c r="T22" i="6"/>
  <c r="U22" i="6"/>
  <c r="P25" i="6"/>
  <c r="P31" i="6"/>
  <c r="AF33" i="6"/>
  <c r="U47" i="6"/>
  <c r="O50" i="6"/>
  <c r="O13" i="6"/>
  <c r="O19" i="6"/>
  <c r="P13" i="6"/>
  <c r="U16" i="6"/>
  <c r="P19" i="6"/>
  <c r="U28" i="6"/>
  <c r="O46" i="6"/>
  <c r="O52" i="6"/>
  <c r="U53" i="6"/>
  <c r="O56" i="6"/>
  <c r="O58" i="6"/>
  <c r="Q62" i="6"/>
  <c r="Q68" i="6"/>
  <c r="Q13" i="6"/>
  <c r="Q19" i="6"/>
  <c r="Q25" i="6"/>
  <c r="Q31" i="6"/>
  <c r="R35" i="6"/>
  <c r="T39" i="6"/>
  <c r="O42" i="6"/>
  <c r="P46" i="6"/>
  <c r="P50" i="6"/>
  <c r="P52" i="6"/>
  <c r="P56" i="6"/>
  <c r="P58" i="6"/>
  <c r="R60" i="6"/>
  <c r="R62" i="6"/>
  <c r="U64" i="6"/>
  <c r="R66" i="6"/>
  <c r="R68" i="6"/>
  <c r="T72" i="6"/>
  <c r="T13" i="6"/>
  <c r="T19" i="6"/>
  <c r="T25" i="6"/>
  <c r="T31" i="6"/>
  <c r="R46" i="6"/>
  <c r="T50" i="6"/>
  <c r="R52" i="6"/>
  <c r="T56" i="6"/>
  <c r="R58" i="6"/>
  <c r="T62" i="6"/>
  <c r="O65" i="6"/>
  <c r="T68" i="6"/>
  <c r="U62" i="6"/>
  <c r="P65" i="6"/>
  <c r="U68" i="6"/>
  <c r="T20" i="6"/>
  <c r="U20" i="6"/>
  <c r="P24" i="6"/>
  <c r="T24" i="6"/>
  <c r="Q24" i="6"/>
  <c r="T26" i="6"/>
  <c r="U26" i="6"/>
  <c r="T30" i="6"/>
  <c r="Q30" i="6"/>
  <c r="P30" i="6"/>
  <c r="U32" i="6"/>
  <c r="T32" i="6"/>
  <c r="T46" i="6"/>
  <c r="P49" i="6"/>
  <c r="O49" i="6"/>
  <c r="O51" i="6"/>
  <c r="T52" i="6"/>
  <c r="O55" i="6"/>
  <c r="P55" i="6"/>
  <c r="O57" i="6"/>
  <c r="T58" i="6"/>
  <c r="Q65" i="6"/>
  <c r="Y70" i="6"/>
  <c r="T14" i="6"/>
  <c r="U14" i="6"/>
  <c r="V11" i="6"/>
  <c r="O12" i="6"/>
  <c r="O14" i="6"/>
  <c r="V17" i="6"/>
  <c r="O20" i="6"/>
  <c r="O24" i="6"/>
  <c r="O26" i="6"/>
  <c r="T27" i="6"/>
  <c r="O30" i="6"/>
  <c r="O32" i="6"/>
  <c r="M37" i="6"/>
  <c r="V48" i="6"/>
  <c r="P51" i="6"/>
  <c r="P26" i="6"/>
  <c r="R30" i="6"/>
  <c r="P41" i="6"/>
  <c r="T41" i="6"/>
  <c r="Q41" i="6"/>
  <c r="U43" i="6"/>
  <c r="T43" i="6"/>
  <c r="Q51" i="6"/>
  <c r="T65" i="6"/>
  <c r="P18" i="6"/>
  <c r="T18" i="6"/>
  <c r="Q18" i="6"/>
  <c r="Q14" i="6"/>
  <c r="Q16" i="6"/>
  <c r="O43" i="6"/>
  <c r="Q53" i="6"/>
  <c r="P70" i="6"/>
  <c r="O11" i="6"/>
  <c r="O17" i="6"/>
  <c r="O23" i="6"/>
  <c r="O29" i="6"/>
  <c r="O40" i="6"/>
  <c r="O63" i="6"/>
  <c r="O69" i="6"/>
  <c r="Q70" i="6"/>
  <c r="R73" i="6"/>
  <c r="T74" i="6"/>
  <c r="T77" i="6"/>
  <c r="X116" i="6"/>
  <c r="X80" i="6"/>
  <c r="W80" i="6"/>
  <c r="V80" i="6"/>
  <c r="U73" i="6"/>
  <c r="P75" i="6"/>
  <c r="O74" i="6"/>
  <c r="Q75" i="6"/>
  <c r="W104" i="6"/>
  <c r="W111" i="6"/>
  <c r="V111" i="6"/>
  <c r="Y111" i="6"/>
  <c r="X111" i="6"/>
  <c r="P74" i="6"/>
  <c r="R75" i="6"/>
  <c r="O73" i="6"/>
  <c r="Q74" i="6"/>
  <c r="X132" i="6"/>
  <c r="W132" i="6"/>
  <c r="Y132" i="6"/>
  <c r="Y142" i="6"/>
  <c r="X142" i="6"/>
  <c r="W142" i="6"/>
  <c r="V142" i="6"/>
  <c r="T75" i="6"/>
  <c r="T78" i="6"/>
  <c r="R78" i="6"/>
  <c r="Q78" i="6"/>
  <c r="P78" i="6"/>
  <c r="O78" i="6"/>
  <c r="M78" i="6"/>
  <c r="Y138" i="6"/>
  <c r="Y110" i="6"/>
  <c r="Y116" i="6"/>
  <c r="U77" i="6"/>
  <c r="O80" i="6"/>
  <c r="Q81" i="6"/>
  <c r="U83" i="6"/>
  <c r="O86" i="6"/>
  <c r="Q87" i="6"/>
  <c r="U89" i="6"/>
  <c r="Y89" i="6" s="1"/>
  <c r="P95" i="6"/>
  <c r="R96" i="6"/>
  <c r="T97" i="6"/>
  <c r="P101" i="6"/>
  <c r="R102" i="6"/>
  <c r="T103" i="6"/>
  <c r="P107" i="6"/>
  <c r="R108" i="6"/>
  <c r="T109" i="6"/>
  <c r="V110" i="6"/>
  <c r="P113" i="6"/>
  <c r="R114" i="6"/>
  <c r="T115" i="6"/>
  <c r="P119" i="6"/>
  <c r="R120" i="6"/>
  <c r="T121" i="6"/>
  <c r="U124" i="6"/>
  <c r="V124" i="6" s="1"/>
  <c r="O127" i="6"/>
  <c r="Q128" i="6"/>
  <c r="U130" i="6"/>
  <c r="Y130" i="6" s="1"/>
  <c r="O133" i="6"/>
  <c r="Q134" i="6"/>
  <c r="U136" i="6"/>
  <c r="W136" i="6" s="1"/>
  <c r="O139" i="6"/>
  <c r="Q140" i="6"/>
  <c r="O145" i="6"/>
  <c r="Q146" i="6"/>
  <c r="Y186" i="6"/>
  <c r="U109" i="6"/>
  <c r="U115" i="6"/>
  <c r="U121" i="6"/>
  <c r="T129" i="6"/>
  <c r="T135" i="6"/>
  <c r="T141" i="6"/>
  <c r="Y180" i="6"/>
  <c r="V184" i="6"/>
  <c r="X184" i="6"/>
  <c r="U76" i="6"/>
  <c r="O79" i="6"/>
  <c r="Q80" i="6"/>
  <c r="U82" i="6"/>
  <c r="O85" i="6"/>
  <c r="U88" i="6"/>
  <c r="V88" i="6" s="1"/>
  <c r="M90" i="6"/>
  <c r="R95" i="6"/>
  <c r="T96" i="6"/>
  <c r="R101" i="6"/>
  <c r="T102" i="6"/>
  <c r="R107" i="6"/>
  <c r="T108" i="6"/>
  <c r="X110" i="6"/>
  <c r="R113" i="6"/>
  <c r="T114" i="6"/>
  <c r="R119" i="6"/>
  <c r="T120" i="6"/>
  <c r="O126" i="6"/>
  <c r="U129" i="6"/>
  <c r="O132" i="6"/>
  <c r="U135" i="6"/>
  <c r="O138" i="6"/>
  <c r="U141" i="6"/>
  <c r="O144" i="6"/>
  <c r="V178" i="6"/>
  <c r="Y178" i="6"/>
  <c r="P79" i="6"/>
  <c r="P85" i="6"/>
  <c r="U96" i="6"/>
  <c r="U102" i="6"/>
  <c r="U108" i="6"/>
  <c r="U114" i="6"/>
  <c r="U120" i="6"/>
  <c r="P126" i="6"/>
  <c r="P132" i="6"/>
  <c r="P138" i="6"/>
  <c r="P144" i="6"/>
  <c r="T146" i="6"/>
  <c r="Q79" i="6"/>
  <c r="U81" i="6"/>
  <c r="Y81" i="6" s="1"/>
  <c r="O84" i="6"/>
  <c r="Q85" i="6"/>
  <c r="U87" i="6"/>
  <c r="O90" i="6"/>
  <c r="P93" i="6"/>
  <c r="T95" i="6"/>
  <c r="P99" i="6"/>
  <c r="T101" i="6"/>
  <c r="P105" i="6"/>
  <c r="T107" i="6"/>
  <c r="P111" i="6"/>
  <c r="T113" i="6"/>
  <c r="P117" i="6"/>
  <c r="T119" i="6"/>
  <c r="M124" i="6"/>
  <c r="O125" i="6"/>
  <c r="Q126" i="6"/>
  <c r="U128" i="6"/>
  <c r="V128" i="6" s="1"/>
  <c r="O131" i="6"/>
  <c r="Q132" i="6"/>
  <c r="U134" i="6"/>
  <c r="V134" i="6" s="1"/>
  <c r="O137" i="6"/>
  <c r="Q138" i="6"/>
  <c r="U140" i="6"/>
  <c r="O143" i="6"/>
  <c r="Q144" i="6"/>
  <c r="AF156" i="6"/>
  <c r="R79" i="6"/>
  <c r="P84" i="6"/>
  <c r="R85" i="6"/>
  <c r="P90" i="6"/>
  <c r="O92" i="6"/>
  <c r="Q93" i="6"/>
  <c r="AF93" i="6"/>
  <c r="U95" i="6"/>
  <c r="Q99" i="6"/>
  <c r="U101" i="6"/>
  <c r="Q105" i="6"/>
  <c r="U107" i="6"/>
  <c r="Q111" i="6"/>
  <c r="U113" i="6"/>
  <c r="Q117" i="6"/>
  <c r="U119" i="6"/>
  <c r="M121" i="6"/>
  <c r="P125" i="6"/>
  <c r="R126" i="6"/>
  <c r="P131" i="6"/>
  <c r="R132" i="6"/>
  <c r="P137" i="6"/>
  <c r="R138" i="6"/>
  <c r="P143" i="6"/>
  <c r="R144" i="6"/>
  <c r="AF168" i="6"/>
  <c r="O77" i="6"/>
  <c r="Q84" i="6"/>
  <c r="Q90" i="6"/>
  <c r="AF211" i="6"/>
  <c r="P77" i="6"/>
  <c r="T79" i="6"/>
  <c r="R84" i="6"/>
  <c r="R90" i="6"/>
  <c r="M96" i="6"/>
  <c r="O97" i="6"/>
  <c r="O103" i="6"/>
  <c r="M108" i="6"/>
  <c r="O109" i="6"/>
  <c r="O115" i="6"/>
  <c r="O121" i="6"/>
  <c r="X185" i="6"/>
  <c r="W185" i="6"/>
  <c r="V185" i="6"/>
  <c r="Y185" i="6"/>
  <c r="X197" i="6"/>
  <c r="W197" i="6"/>
  <c r="V197" i="6"/>
  <c r="Y197" i="6"/>
  <c r="P109" i="6"/>
  <c r="P115" i="6"/>
  <c r="P121" i="6"/>
  <c r="O129" i="6"/>
  <c r="O135" i="6"/>
  <c r="O141" i="6"/>
  <c r="P76" i="6"/>
  <c r="R77" i="6"/>
  <c r="P82" i="6"/>
  <c r="R83" i="6"/>
  <c r="T84" i="6"/>
  <c r="P88" i="6"/>
  <c r="O96" i="6"/>
  <c r="Q97" i="6"/>
  <c r="O102" i="6"/>
  <c r="Q103" i="6"/>
  <c r="O108" i="6"/>
  <c r="Q109" i="6"/>
  <c r="O114" i="6"/>
  <c r="Q115" i="6"/>
  <c r="W118" i="6"/>
  <c r="O120" i="6"/>
  <c r="Q121" i="6"/>
  <c r="T125" i="6"/>
  <c r="P129" i="6"/>
  <c r="T131" i="6"/>
  <c r="P135" i="6"/>
  <c r="T137" i="6"/>
  <c r="P141" i="6"/>
  <c r="T143" i="6"/>
  <c r="P96" i="6"/>
  <c r="P102" i="6"/>
  <c r="P108" i="6"/>
  <c r="P114" i="6"/>
  <c r="X118" i="6"/>
  <c r="P120" i="6"/>
  <c r="Q129" i="6"/>
  <c r="Q135" i="6"/>
  <c r="Q141" i="6"/>
  <c r="P146" i="6"/>
  <c r="V190" i="6"/>
  <c r="Y190" i="6"/>
  <c r="X190" i="6"/>
  <c r="W190" i="6"/>
  <c r="V196" i="6"/>
  <c r="X196" i="6"/>
  <c r="W196" i="6"/>
  <c r="U147" i="6"/>
  <c r="Y147" i="6" s="1"/>
  <c r="O150" i="6"/>
  <c r="Q151" i="6"/>
  <c r="U153" i="6"/>
  <c r="O156" i="6"/>
  <c r="Q157" i="6"/>
  <c r="U159" i="6"/>
  <c r="M161" i="6"/>
  <c r="O162" i="6"/>
  <c r="Q163" i="6"/>
  <c r="U165" i="6"/>
  <c r="O168" i="6"/>
  <c r="Q169" i="6"/>
  <c r="U171" i="6"/>
  <c r="W171" i="6" s="1"/>
  <c r="O174" i="6"/>
  <c r="Q175" i="6"/>
  <c r="U177" i="6"/>
  <c r="O180" i="6"/>
  <c r="Q181" i="6"/>
  <c r="U183" i="6"/>
  <c r="Y183" i="6" s="1"/>
  <c r="O186" i="6"/>
  <c r="Q187" i="6"/>
  <c r="U189" i="6"/>
  <c r="O192" i="6"/>
  <c r="Q193" i="6"/>
  <c r="U195" i="6"/>
  <c r="W195" i="6" s="1"/>
  <c r="O198" i="6"/>
  <c r="Q199" i="6"/>
  <c r="P201" i="6"/>
  <c r="R202" i="6"/>
  <c r="T203" i="6"/>
  <c r="P207" i="6"/>
  <c r="R208" i="6"/>
  <c r="T209" i="6"/>
  <c r="X250" i="6"/>
  <c r="W250" i="6"/>
  <c r="Y250" i="6"/>
  <c r="W260" i="6"/>
  <c r="V260" i="6"/>
  <c r="P150" i="6"/>
  <c r="R151" i="6"/>
  <c r="T152" i="6"/>
  <c r="P156" i="6"/>
  <c r="R157" i="6"/>
  <c r="T158" i="6"/>
  <c r="P162" i="6"/>
  <c r="R163" i="6"/>
  <c r="T164" i="6"/>
  <c r="P168" i="6"/>
  <c r="R169" i="6"/>
  <c r="T170" i="6"/>
  <c r="P174" i="6"/>
  <c r="T176" i="6"/>
  <c r="T182" i="6"/>
  <c r="R187" i="6"/>
  <c r="T188" i="6"/>
  <c r="T194" i="6"/>
  <c r="R199" i="6"/>
  <c r="U203" i="6"/>
  <c r="U209" i="6"/>
  <c r="O149" i="6"/>
  <c r="Q150" i="6"/>
  <c r="U152" i="6"/>
  <c r="O155" i="6"/>
  <c r="Q156" i="6"/>
  <c r="U158" i="6"/>
  <c r="O161" i="6"/>
  <c r="Q162" i="6"/>
  <c r="U164" i="6"/>
  <c r="O167" i="6"/>
  <c r="Q168" i="6"/>
  <c r="U170" i="6"/>
  <c r="O173" i="6"/>
  <c r="Q174" i="6"/>
  <c r="U176" i="6"/>
  <c r="O179" i="6"/>
  <c r="U182" i="6"/>
  <c r="O185" i="6"/>
  <c r="U188" i="6"/>
  <c r="O191" i="6"/>
  <c r="U194" i="6"/>
  <c r="O197" i="6"/>
  <c r="T202" i="6"/>
  <c r="T208" i="6"/>
  <c r="R211" i="6"/>
  <c r="O211" i="6"/>
  <c r="V238" i="6"/>
  <c r="P149" i="6"/>
  <c r="R150" i="6"/>
  <c r="T151" i="6"/>
  <c r="P155" i="6"/>
  <c r="R156" i="6"/>
  <c r="T157" i="6"/>
  <c r="P161" i="6"/>
  <c r="R162" i="6"/>
  <c r="T163" i="6"/>
  <c r="P167" i="6"/>
  <c r="R168" i="6"/>
  <c r="P173" i="6"/>
  <c r="R174" i="6"/>
  <c r="T175" i="6"/>
  <c r="P179" i="6"/>
  <c r="T181" i="6"/>
  <c r="P185" i="6"/>
  <c r="T187" i="6"/>
  <c r="P191" i="6"/>
  <c r="T193" i="6"/>
  <c r="P197" i="6"/>
  <c r="T199" i="6"/>
  <c r="U202" i="6"/>
  <c r="O205" i="6"/>
  <c r="U208" i="6"/>
  <c r="P211" i="6"/>
  <c r="O148" i="6"/>
  <c r="Q149" i="6"/>
  <c r="U151" i="6"/>
  <c r="O154" i="6"/>
  <c r="Q155" i="6"/>
  <c r="U157" i="6"/>
  <c r="O160" i="6"/>
  <c r="Q161" i="6"/>
  <c r="U163" i="6"/>
  <c r="O166" i="6"/>
  <c r="Q167" i="6"/>
  <c r="U169" i="6"/>
  <c r="V169" i="6" s="1"/>
  <c r="O172" i="6"/>
  <c r="Q173" i="6"/>
  <c r="U175" i="6"/>
  <c r="O178" i="6"/>
  <c r="Q179" i="6"/>
  <c r="U181" i="6"/>
  <c r="O184" i="6"/>
  <c r="Q185" i="6"/>
  <c r="U187" i="6"/>
  <c r="O190" i="6"/>
  <c r="Q191" i="6"/>
  <c r="U193" i="6"/>
  <c r="O196" i="6"/>
  <c r="Q197" i="6"/>
  <c r="U199" i="6"/>
  <c r="T201" i="6"/>
  <c r="P205" i="6"/>
  <c r="T207" i="6"/>
  <c r="Q211" i="6"/>
  <c r="P148" i="6"/>
  <c r="R149" i="6"/>
  <c r="T150" i="6"/>
  <c r="P154" i="6"/>
  <c r="R155" i="6"/>
  <c r="T156" i="6"/>
  <c r="P160" i="6"/>
  <c r="R161" i="6"/>
  <c r="T162" i="6"/>
  <c r="P166" i="6"/>
  <c r="R167" i="6"/>
  <c r="T168" i="6"/>
  <c r="P172" i="6"/>
  <c r="R173" i="6"/>
  <c r="T174" i="6"/>
  <c r="P178" i="6"/>
  <c r="R179" i="6"/>
  <c r="P184" i="6"/>
  <c r="R185" i="6"/>
  <c r="P190" i="6"/>
  <c r="R191" i="6"/>
  <c r="P196" i="6"/>
  <c r="R197" i="6"/>
  <c r="U201" i="6"/>
  <c r="Q205" i="6"/>
  <c r="U207" i="6"/>
  <c r="O147" i="6"/>
  <c r="Q148" i="6"/>
  <c r="O153" i="6"/>
  <c r="Q154" i="6"/>
  <c r="U156" i="6"/>
  <c r="O159" i="6"/>
  <c r="Q160" i="6"/>
  <c r="O165" i="6"/>
  <c r="Q166" i="6"/>
  <c r="U168" i="6"/>
  <c r="O171" i="6"/>
  <c r="Q172" i="6"/>
  <c r="T211" i="6"/>
  <c r="Y257" i="6"/>
  <c r="X257" i="6"/>
  <c r="W257" i="6"/>
  <c r="V257" i="6"/>
  <c r="W274" i="6"/>
  <c r="Y274" i="6"/>
  <c r="P147" i="6"/>
  <c r="R148" i="6"/>
  <c r="T149" i="6"/>
  <c r="P153" i="6"/>
  <c r="R154" i="6"/>
  <c r="T155" i="6"/>
  <c r="P159" i="6"/>
  <c r="R160" i="6"/>
  <c r="T161" i="6"/>
  <c r="P165" i="6"/>
  <c r="R166" i="6"/>
  <c r="T167" i="6"/>
  <c r="P171" i="6"/>
  <c r="R172" i="6"/>
  <c r="T173" i="6"/>
  <c r="O203" i="6"/>
  <c r="O209" i="6"/>
  <c r="Y239" i="6"/>
  <c r="X239" i="6"/>
  <c r="V239" i="6"/>
  <c r="Q147" i="6"/>
  <c r="O152" i="6"/>
  <c r="Q153" i="6"/>
  <c r="M157" i="6"/>
  <c r="O158" i="6"/>
  <c r="Q159" i="6"/>
  <c r="O164" i="6"/>
  <c r="Q165" i="6"/>
  <c r="M169" i="6"/>
  <c r="O170" i="6"/>
  <c r="Q171" i="6"/>
  <c r="O176" i="6"/>
  <c r="O182" i="6"/>
  <c r="O188" i="6"/>
  <c r="O194" i="6"/>
  <c r="P203" i="6"/>
  <c r="T205" i="6"/>
  <c r="P209" i="6"/>
  <c r="R147" i="6"/>
  <c r="T148" i="6"/>
  <c r="P152" i="6"/>
  <c r="R153" i="6"/>
  <c r="T154" i="6"/>
  <c r="P158" i="6"/>
  <c r="R159" i="6"/>
  <c r="T160" i="6"/>
  <c r="P164" i="6"/>
  <c r="R165" i="6"/>
  <c r="T166" i="6"/>
  <c r="P170" i="6"/>
  <c r="R171" i="6"/>
  <c r="T172" i="6"/>
  <c r="P176" i="6"/>
  <c r="R177" i="6"/>
  <c r="P182" i="6"/>
  <c r="P188" i="6"/>
  <c r="P194" i="6"/>
  <c r="O202" i="6"/>
  <c r="Q203" i="6"/>
  <c r="Q209" i="6"/>
  <c r="O151" i="6"/>
  <c r="Q152" i="6"/>
  <c r="O157" i="6"/>
  <c r="O163" i="6"/>
  <c r="Q164" i="6"/>
  <c r="Q170" i="6"/>
  <c r="Q176" i="6"/>
  <c r="O181" i="6"/>
  <c r="Q182" i="6"/>
  <c r="O187" i="6"/>
  <c r="Q188" i="6"/>
  <c r="O193" i="6"/>
  <c r="Q194" i="6"/>
  <c r="O199" i="6"/>
  <c r="P202" i="6"/>
  <c r="T204" i="6"/>
  <c r="P208" i="6"/>
  <c r="T210" i="6"/>
  <c r="Y269" i="6"/>
  <c r="X244" i="6"/>
  <c r="V244" i="6"/>
  <c r="U212" i="6"/>
  <c r="O215" i="6"/>
  <c r="Q216" i="6"/>
  <c r="U218" i="6"/>
  <c r="W218" i="6" s="1"/>
  <c r="O221" i="6"/>
  <c r="Q222" i="6"/>
  <c r="U224" i="6"/>
  <c r="Y224" i="6" s="1"/>
  <c r="O227" i="6"/>
  <c r="Q228" i="6"/>
  <c r="U230" i="6"/>
  <c r="O233" i="6"/>
  <c r="Q234" i="6"/>
  <c r="U236" i="6"/>
  <c r="X236" i="6" s="1"/>
  <c r="O239" i="6"/>
  <c r="Q240" i="6"/>
  <c r="U242" i="6"/>
  <c r="V242" i="6" s="1"/>
  <c r="O245" i="6"/>
  <c r="Q246" i="6"/>
  <c r="U248" i="6"/>
  <c r="X248" i="6" s="1"/>
  <c r="O251" i="6"/>
  <c r="Q252" i="6"/>
  <c r="U254" i="6"/>
  <c r="V254" i="6" s="1"/>
  <c r="O257" i="6"/>
  <c r="Q258" i="6"/>
  <c r="M262" i="6"/>
  <c r="O263" i="6"/>
  <c r="Q264" i="6"/>
  <c r="U266" i="6"/>
  <c r="O269" i="6"/>
  <c r="Q270" i="6"/>
  <c r="U272" i="6"/>
  <c r="X272" i="6" s="1"/>
  <c r="P215" i="6"/>
  <c r="R216" i="6"/>
  <c r="T217" i="6"/>
  <c r="P221" i="6"/>
  <c r="R222" i="6"/>
  <c r="T223" i="6"/>
  <c r="P227" i="6"/>
  <c r="R228" i="6"/>
  <c r="T229" i="6"/>
  <c r="P233" i="6"/>
  <c r="R234" i="6"/>
  <c r="T235" i="6"/>
  <c r="T241" i="6"/>
  <c r="T247" i="6"/>
  <c r="T253" i="6"/>
  <c r="T259" i="6"/>
  <c r="T265" i="6"/>
  <c r="T271" i="6"/>
  <c r="Y340" i="6"/>
  <c r="V340" i="6"/>
  <c r="Y346" i="6"/>
  <c r="O214" i="6"/>
  <c r="Q215" i="6"/>
  <c r="U217" i="6"/>
  <c r="O220" i="6"/>
  <c r="Q221" i="6"/>
  <c r="U223" i="6"/>
  <c r="O226" i="6"/>
  <c r="Q227" i="6"/>
  <c r="U229" i="6"/>
  <c r="O232" i="6"/>
  <c r="Q233" i="6"/>
  <c r="U235" i="6"/>
  <c r="O238" i="6"/>
  <c r="Q239" i="6"/>
  <c r="U241" i="6"/>
  <c r="O244" i="6"/>
  <c r="U247" i="6"/>
  <c r="O250" i="6"/>
  <c r="U253" i="6"/>
  <c r="O256" i="6"/>
  <c r="U259" i="6"/>
  <c r="O262" i="6"/>
  <c r="U265" i="6"/>
  <c r="O268" i="6"/>
  <c r="U271" i="6"/>
  <c r="O274" i="6"/>
  <c r="P214" i="6"/>
  <c r="R215" i="6"/>
  <c r="T216" i="6"/>
  <c r="P220" i="6"/>
  <c r="R221" i="6"/>
  <c r="T222" i="6"/>
  <c r="R227" i="6"/>
  <c r="T228" i="6"/>
  <c r="P232" i="6"/>
  <c r="R233" i="6"/>
  <c r="T234" i="6"/>
  <c r="P238" i="6"/>
  <c r="R239" i="6"/>
  <c r="T240" i="6"/>
  <c r="P244" i="6"/>
  <c r="P250" i="6"/>
  <c r="P256" i="6"/>
  <c r="P262" i="6"/>
  <c r="P268" i="6"/>
  <c r="P274" i="6"/>
  <c r="U216" i="6"/>
  <c r="O219" i="6"/>
  <c r="Q220" i="6"/>
  <c r="U222" i="6"/>
  <c r="O225" i="6"/>
  <c r="U228" i="6"/>
  <c r="O231" i="6"/>
  <c r="Q232" i="6"/>
  <c r="U234" i="6"/>
  <c r="O237" i="6"/>
  <c r="Q238" i="6"/>
  <c r="U240" i="6"/>
  <c r="O243" i="6"/>
  <c r="Q244" i="6"/>
  <c r="U246" i="6"/>
  <c r="V246" i="6" s="1"/>
  <c r="O249" i="6"/>
  <c r="Q250" i="6"/>
  <c r="U252" i="6"/>
  <c r="O255" i="6"/>
  <c r="Q256" i="6"/>
  <c r="U258" i="6"/>
  <c r="O261" i="6"/>
  <c r="Q262" i="6"/>
  <c r="U264" i="6"/>
  <c r="V264" i="6" s="1"/>
  <c r="O267" i="6"/>
  <c r="Q268" i="6"/>
  <c r="U270" i="6"/>
  <c r="V270" i="6" s="1"/>
  <c r="O273" i="6"/>
  <c r="Q274" i="6"/>
  <c r="P213" i="6"/>
  <c r="R214" i="6"/>
  <c r="T215" i="6"/>
  <c r="P219" i="6"/>
  <c r="R220" i="6"/>
  <c r="T221" i="6"/>
  <c r="P225" i="6"/>
  <c r="T227" i="6"/>
  <c r="P231" i="6"/>
  <c r="R232" i="6"/>
  <c r="T233" i="6"/>
  <c r="P237" i="6"/>
  <c r="R238" i="6"/>
  <c r="P243" i="6"/>
  <c r="R244" i="6"/>
  <c r="P249" i="6"/>
  <c r="R250" i="6"/>
  <c r="P255" i="6"/>
  <c r="R256" i="6"/>
  <c r="P261" i="6"/>
  <c r="R262" i="6"/>
  <c r="P267" i="6"/>
  <c r="P273" i="6"/>
  <c r="R274" i="6"/>
  <c r="O212" i="6"/>
  <c r="Q213" i="6"/>
  <c r="O218" i="6"/>
  <c r="Q219" i="6"/>
  <c r="O224" i="6"/>
  <c r="Q225" i="6"/>
  <c r="O230" i="6"/>
  <c r="Q231" i="6"/>
  <c r="P212" i="6"/>
  <c r="R213" i="6"/>
  <c r="T214" i="6"/>
  <c r="P218" i="6"/>
  <c r="R219" i="6"/>
  <c r="T220" i="6"/>
  <c r="P224" i="6"/>
  <c r="R225" i="6"/>
  <c r="T226" i="6"/>
  <c r="P230" i="6"/>
  <c r="R231" i="6"/>
  <c r="T232" i="6"/>
  <c r="T268" i="6"/>
  <c r="Y328" i="6"/>
  <c r="Q212" i="6"/>
  <c r="O217" i="6"/>
  <c r="Q218" i="6"/>
  <c r="O223" i="6"/>
  <c r="Q224" i="6"/>
  <c r="O229" i="6"/>
  <c r="Q230" i="6"/>
  <c r="O235" i="6"/>
  <c r="O241" i="6"/>
  <c r="O247" i="6"/>
  <c r="O253" i="6"/>
  <c r="O259" i="6"/>
  <c r="O265" i="6"/>
  <c r="O271" i="6"/>
  <c r="R212" i="6"/>
  <c r="T213" i="6"/>
  <c r="P217" i="6"/>
  <c r="R218" i="6"/>
  <c r="T219" i="6"/>
  <c r="R224" i="6"/>
  <c r="T225" i="6"/>
  <c r="P229" i="6"/>
  <c r="R230" i="6"/>
  <c r="T231" i="6"/>
  <c r="P235" i="6"/>
  <c r="R236" i="6"/>
  <c r="T237" i="6"/>
  <c r="P241" i="6"/>
  <c r="T243" i="6"/>
  <c r="P247" i="6"/>
  <c r="T249" i="6"/>
  <c r="P253" i="6"/>
  <c r="T255" i="6"/>
  <c r="P259" i="6"/>
  <c r="T261" i="6"/>
  <c r="P265" i="6"/>
  <c r="T267" i="6"/>
  <c r="P271" i="6"/>
  <c r="T273" i="6"/>
  <c r="AF343" i="6"/>
  <c r="O216" i="6"/>
  <c r="Q217" i="6"/>
  <c r="O222" i="6"/>
  <c r="O228" i="6"/>
  <c r="Q229" i="6"/>
  <c r="O234" i="6"/>
  <c r="Q235" i="6"/>
  <c r="O240" i="6"/>
  <c r="Q241" i="6"/>
  <c r="Q247" i="6"/>
  <c r="Q253" i="6"/>
  <c r="Q259" i="6"/>
  <c r="Q265" i="6"/>
  <c r="Q271" i="6"/>
  <c r="AF275" i="6"/>
  <c r="W334" i="6"/>
  <c r="U275" i="6"/>
  <c r="T275" i="6"/>
  <c r="R275" i="6"/>
  <c r="Q275" i="6"/>
  <c r="P275" i="6"/>
  <c r="O277" i="6"/>
  <c r="Q278" i="6"/>
  <c r="U280" i="6"/>
  <c r="Y280" i="6" s="1"/>
  <c r="O283" i="6"/>
  <c r="Q284" i="6"/>
  <c r="U286" i="6"/>
  <c r="O289" i="6"/>
  <c r="Q290" i="6"/>
  <c r="U292" i="6"/>
  <c r="Y292" i="6" s="1"/>
  <c r="O295" i="6"/>
  <c r="Q296" i="6"/>
  <c r="P298" i="6"/>
  <c r="R299" i="6"/>
  <c r="T300" i="6"/>
  <c r="P304" i="6"/>
  <c r="R305" i="6"/>
  <c r="Q307" i="6"/>
  <c r="U309" i="6"/>
  <c r="O312" i="6"/>
  <c r="Q313" i="6"/>
  <c r="R316" i="6"/>
  <c r="T317" i="6"/>
  <c r="O323" i="6"/>
  <c r="Q324" i="6"/>
  <c r="P326" i="6"/>
  <c r="O328" i="6"/>
  <c r="Q329" i="6"/>
  <c r="O334" i="6"/>
  <c r="P337" i="6"/>
  <c r="O355" i="6"/>
  <c r="U355" i="6"/>
  <c r="T355" i="6"/>
  <c r="R355" i="6"/>
  <c r="Q355" i="6"/>
  <c r="P355" i="6"/>
  <c r="Y418" i="6"/>
  <c r="X418" i="6"/>
  <c r="W418" i="6"/>
  <c r="V418" i="6"/>
  <c r="P277" i="6"/>
  <c r="R278" i="6"/>
  <c r="T279" i="6"/>
  <c r="P283" i="6"/>
  <c r="R284" i="6"/>
  <c r="T285" i="6"/>
  <c r="P289" i="6"/>
  <c r="R290" i="6"/>
  <c r="T291" i="6"/>
  <c r="P295" i="6"/>
  <c r="R296" i="6"/>
  <c r="Q298" i="6"/>
  <c r="U300" i="6"/>
  <c r="W347" i="6"/>
  <c r="X347" i="6"/>
  <c r="O276" i="6"/>
  <c r="Q277" i="6"/>
  <c r="U279" i="6"/>
  <c r="O282" i="6"/>
  <c r="Q283" i="6"/>
  <c r="U285" i="6"/>
  <c r="O288" i="6"/>
  <c r="Q289" i="6"/>
  <c r="U291" i="6"/>
  <c r="O294" i="6"/>
  <c r="Q295" i="6"/>
  <c r="R298" i="6"/>
  <c r="T299" i="6"/>
  <c r="P303" i="6"/>
  <c r="R304" i="6"/>
  <c r="T305" i="6"/>
  <c r="U308" i="6"/>
  <c r="V308" i="6" s="1"/>
  <c r="O311" i="6"/>
  <c r="Q312" i="6"/>
  <c r="U314" i="6"/>
  <c r="V314" i="6" s="1"/>
  <c r="T316" i="6"/>
  <c r="O322" i="6"/>
  <c r="R326" i="6"/>
  <c r="U330" i="6"/>
  <c r="X330" i="6" s="1"/>
  <c r="O333" i="6"/>
  <c r="R337" i="6"/>
  <c r="W348" i="6"/>
  <c r="P276" i="6"/>
  <c r="R277" i="6"/>
  <c r="T278" i="6"/>
  <c r="P282" i="6"/>
  <c r="R283" i="6"/>
  <c r="T284" i="6"/>
  <c r="R289" i="6"/>
  <c r="T290" i="6"/>
  <c r="P294" i="6"/>
  <c r="R295" i="6"/>
  <c r="T296" i="6"/>
  <c r="U299" i="6"/>
  <c r="M301" i="6"/>
  <c r="O302" i="6"/>
  <c r="Q303" i="6"/>
  <c r="U305" i="6"/>
  <c r="T307" i="6"/>
  <c r="P311" i="6"/>
  <c r="P322" i="6"/>
  <c r="P333" i="6"/>
  <c r="U346" i="6"/>
  <c r="X346" i="6" s="1"/>
  <c r="Q276" i="6"/>
  <c r="U278" i="6"/>
  <c r="O281" i="6"/>
  <c r="Q282" i="6"/>
  <c r="U284" i="6"/>
  <c r="O287" i="6"/>
  <c r="U290" i="6"/>
  <c r="O293" i="6"/>
  <c r="Q294" i="6"/>
  <c r="U296" i="6"/>
  <c r="T298" i="6"/>
  <c r="R303" i="6"/>
  <c r="T304" i="6"/>
  <c r="U307" i="6"/>
  <c r="O310" i="6"/>
  <c r="Q311" i="6"/>
  <c r="U313" i="6"/>
  <c r="W313" i="6" s="1"/>
  <c r="O321" i="6"/>
  <c r="Q322" i="6"/>
  <c r="U324" i="6"/>
  <c r="T326" i="6"/>
  <c r="U329" i="6"/>
  <c r="O332" i="6"/>
  <c r="Q333" i="6"/>
  <c r="T337" i="6"/>
  <c r="U352" i="6"/>
  <c r="P370" i="6"/>
  <c r="O370" i="6"/>
  <c r="U370" i="6"/>
  <c r="T370" i="6"/>
  <c r="R370" i="6"/>
  <c r="Q370" i="6"/>
  <c r="R276" i="6"/>
  <c r="T277" i="6"/>
  <c r="P281" i="6"/>
  <c r="R282" i="6"/>
  <c r="T283" i="6"/>
  <c r="P287" i="6"/>
  <c r="T289" i="6"/>
  <c r="P293" i="6"/>
  <c r="R294" i="6"/>
  <c r="T295" i="6"/>
  <c r="U298" i="6"/>
  <c r="M300" i="6"/>
  <c r="O301" i="6"/>
  <c r="Q302" i="6"/>
  <c r="P310" i="6"/>
  <c r="R311" i="6"/>
  <c r="T312" i="6"/>
  <c r="P321" i="6"/>
  <c r="R322" i="6"/>
  <c r="U326" i="6"/>
  <c r="P332" i="6"/>
  <c r="R333" i="6"/>
  <c r="U337" i="6"/>
  <c r="V347" i="6"/>
  <c r="W353" i="6"/>
  <c r="V369" i="6"/>
  <c r="Y439" i="6"/>
  <c r="X439" i="6"/>
  <c r="W439" i="6"/>
  <c r="V439" i="6"/>
  <c r="Z439" i="6" s="1"/>
  <c r="O280" i="6"/>
  <c r="Q281" i="6"/>
  <c r="O286" i="6"/>
  <c r="Q287" i="6"/>
  <c r="O292" i="6"/>
  <c r="Q293" i="6"/>
  <c r="T303" i="6"/>
  <c r="O309" i="6"/>
  <c r="Q310" i="6"/>
  <c r="M314" i="6"/>
  <c r="Q321" i="6"/>
  <c r="Q332" i="6"/>
  <c r="U358" i="6"/>
  <c r="Y358" i="6" s="1"/>
  <c r="AF376" i="6"/>
  <c r="T276" i="6"/>
  <c r="P280" i="6"/>
  <c r="R281" i="6"/>
  <c r="T282" i="6"/>
  <c r="P286" i="6"/>
  <c r="R287" i="6"/>
  <c r="T288" i="6"/>
  <c r="P292" i="6"/>
  <c r="R293" i="6"/>
  <c r="T294" i="6"/>
  <c r="O300" i="6"/>
  <c r="Q301" i="6"/>
  <c r="P309" i="6"/>
  <c r="R310" i="6"/>
  <c r="T311" i="6"/>
  <c r="O317" i="6"/>
  <c r="R321" i="6"/>
  <c r="T322" i="6"/>
  <c r="R332" i="6"/>
  <c r="T333" i="6"/>
  <c r="P364" i="6"/>
  <c r="O364" i="6"/>
  <c r="M364" i="6"/>
  <c r="U364" i="6"/>
  <c r="T364" i="6"/>
  <c r="R364" i="6"/>
  <c r="Q364" i="6"/>
  <c r="O279" i="6"/>
  <c r="Q280" i="6"/>
  <c r="O285" i="6"/>
  <c r="Q286" i="6"/>
  <c r="O291" i="6"/>
  <c r="Q292" i="6"/>
  <c r="P300" i="6"/>
  <c r="R301" i="6"/>
  <c r="T302" i="6"/>
  <c r="V336" i="6"/>
  <c r="O343" i="6"/>
  <c r="U343" i="6"/>
  <c r="T343" i="6"/>
  <c r="R343" i="6"/>
  <c r="Q343" i="6"/>
  <c r="P343" i="6"/>
  <c r="AF349" i="6"/>
  <c r="Y425" i="6"/>
  <c r="X425" i="6"/>
  <c r="W425" i="6"/>
  <c r="V425" i="6"/>
  <c r="P279" i="6"/>
  <c r="R280" i="6"/>
  <c r="T281" i="6"/>
  <c r="P285" i="6"/>
  <c r="R286" i="6"/>
  <c r="T287" i="6"/>
  <c r="P291" i="6"/>
  <c r="R292" i="6"/>
  <c r="T293" i="6"/>
  <c r="M298" i="6"/>
  <c r="O299" i="6"/>
  <c r="Q300" i="6"/>
  <c r="O305" i="6"/>
  <c r="P308" i="6"/>
  <c r="R309" i="6"/>
  <c r="T310" i="6"/>
  <c r="P314" i="6"/>
  <c r="O316" i="6"/>
  <c r="P330" i="6"/>
  <c r="W336" i="6"/>
  <c r="AF342" i="6"/>
  <c r="O349" i="6"/>
  <c r="U349" i="6"/>
  <c r="T349" i="6"/>
  <c r="R349" i="6"/>
  <c r="Q349" i="6"/>
  <c r="P349" i="6"/>
  <c r="X424" i="6"/>
  <c r="O278" i="6"/>
  <c r="Q279" i="6"/>
  <c r="O284" i="6"/>
  <c r="Q285" i="6"/>
  <c r="O290" i="6"/>
  <c r="Q291" i="6"/>
  <c r="O296" i="6"/>
  <c r="P299" i="6"/>
  <c r="T301" i="6"/>
  <c r="P305" i="6"/>
  <c r="O307" i="6"/>
  <c r="Y348" i="6"/>
  <c r="V348" i="6"/>
  <c r="AF382" i="6"/>
  <c r="AF396" i="6"/>
  <c r="T339" i="6"/>
  <c r="R344" i="6"/>
  <c r="T345" i="6"/>
  <c r="R350" i="6"/>
  <c r="T351" i="6"/>
  <c r="R356" i="6"/>
  <c r="T357" i="6"/>
  <c r="M362" i="6"/>
  <c r="O363" i="6"/>
  <c r="U366" i="6"/>
  <c r="W366" i="6" s="1"/>
  <c r="Y368" i="6"/>
  <c r="O369" i="6"/>
  <c r="P372" i="6"/>
  <c r="R373" i="6"/>
  <c r="T374" i="6"/>
  <c r="W381" i="6"/>
  <c r="U386" i="6"/>
  <c r="U387" i="6"/>
  <c r="V387" i="6" s="1"/>
  <c r="U395" i="6"/>
  <c r="T395" i="6"/>
  <c r="R395" i="6"/>
  <c r="Q395" i="6"/>
  <c r="U401" i="6"/>
  <c r="Y401" i="6" s="1"/>
  <c r="U431" i="6"/>
  <c r="T431" i="6"/>
  <c r="W437" i="6"/>
  <c r="U442" i="6"/>
  <c r="T442" i="6"/>
  <c r="R442" i="6"/>
  <c r="Q442" i="6"/>
  <c r="P442" i="6"/>
  <c r="O442" i="6"/>
  <c r="U339" i="6"/>
  <c r="M341" i="6"/>
  <c r="O342" i="6"/>
  <c r="U345" i="6"/>
  <c r="O348" i="6"/>
  <c r="U351" i="6"/>
  <c r="O354" i="6"/>
  <c r="U357" i="6"/>
  <c r="T365" i="6"/>
  <c r="Q372" i="6"/>
  <c r="X381" i="6"/>
  <c r="U390" i="6"/>
  <c r="T390" i="6"/>
  <c r="Y392" i="6"/>
  <c r="X392" i="6"/>
  <c r="X397" i="6"/>
  <c r="W397" i="6"/>
  <c r="U399" i="6"/>
  <c r="T399" i="6"/>
  <c r="U405" i="6"/>
  <c r="U415" i="6"/>
  <c r="T415" i="6"/>
  <c r="R415" i="6"/>
  <c r="Q415" i="6"/>
  <c r="P415" i="6"/>
  <c r="U421" i="6"/>
  <c r="T421" i="6"/>
  <c r="R421" i="6"/>
  <c r="Q421" i="6"/>
  <c r="P421" i="6"/>
  <c r="X437" i="6"/>
  <c r="P342" i="6"/>
  <c r="T344" i="6"/>
  <c r="P348" i="6"/>
  <c r="T350" i="6"/>
  <c r="P354" i="6"/>
  <c r="T356" i="6"/>
  <c r="U365" i="6"/>
  <c r="O368" i="6"/>
  <c r="R372" i="6"/>
  <c r="T373" i="6"/>
  <c r="O390" i="6"/>
  <c r="O399" i="6"/>
  <c r="U409" i="6"/>
  <c r="T409" i="6"/>
  <c r="R409" i="6"/>
  <c r="Q409" i="6"/>
  <c r="P409" i="6"/>
  <c r="U416" i="6"/>
  <c r="T416" i="6"/>
  <c r="R416" i="6"/>
  <c r="U422" i="6"/>
  <c r="T422" i="6"/>
  <c r="R422" i="6"/>
  <c r="Y437" i="6"/>
  <c r="U338" i="6"/>
  <c r="W338" i="6" s="1"/>
  <c r="O341" i="6"/>
  <c r="U396" i="6"/>
  <c r="T396" i="6"/>
  <c r="U410" i="6"/>
  <c r="T410" i="6"/>
  <c r="R410" i="6"/>
  <c r="AF412" i="6"/>
  <c r="P341" i="6"/>
  <c r="R342" i="6"/>
  <c r="P347" i="6"/>
  <c r="R348" i="6"/>
  <c r="P353" i="6"/>
  <c r="P359" i="6"/>
  <c r="Q362" i="6"/>
  <c r="M366" i="6"/>
  <c r="O367" i="6"/>
  <c r="Q368" i="6"/>
  <c r="T372" i="6"/>
  <c r="Q390" i="6"/>
  <c r="W393" i="6"/>
  <c r="O396" i="6"/>
  <c r="Q399" i="6"/>
  <c r="O410" i="6"/>
  <c r="P416" i="6"/>
  <c r="U417" i="6"/>
  <c r="P422" i="6"/>
  <c r="U423" i="6"/>
  <c r="U427" i="6"/>
  <c r="T427" i="6"/>
  <c r="R427" i="6"/>
  <c r="Q427" i="6"/>
  <c r="P427" i="6"/>
  <c r="R431" i="6"/>
  <c r="T435" i="6"/>
  <c r="M339" i="6"/>
  <c r="O340" i="6"/>
  <c r="Q341" i="6"/>
  <c r="O346" i="6"/>
  <c r="Q347" i="6"/>
  <c r="O352" i="6"/>
  <c r="O358" i="6"/>
  <c r="P367" i="6"/>
  <c r="U372" i="6"/>
  <c r="R390" i="6"/>
  <c r="X393" i="6"/>
  <c r="P396" i="6"/>
  <c r="R399" i="6"/>
  <c r="P410" i="6"/>
  <c r="U411" i="6"/>
  <c r="Q416" i="6"/>
  <c r="Q422" i="6"/>
  <c r="U428" i="6"/>
  <c r="T428" i="6"/>
  <c r="R428" i="6"/>
  <c r="P340" i="6"/>
  <c r="R341" i="6"/>
  <c r="T342" i="6"/>
  <c r="R347" i="6"/>
  <c r="Q367" i="6"/>
  <c r="Q396" i="6"/>
  <c r="Q410" i="6"/>
  <c r="O339" i="6"/>
  <c r="Q340" i="6"/>
  <c r="T376" i="6"/>
  <c r="R376" i="6"/>
  <c r="Q376" i="6"/>
  <c r="P376" i="6"/>
  <c r="O376" i="6"/>
  <c r="AF377" i="6"/>
  <c r="T382" i="6"/>
  <c r="R382" i="6"/>
  <c r="Q382" i="6"/>
  <c r="P382" i="6"/>
  <c r="O382" i="6"/>
  <c r="R340" i="6"/>
  <c r="R346" i="6"/>
  <c r="V354" i="6"/>
  <c r="O365" i="6"/>
  <c r="U377" i="6"/>
  <c r="T377" i="6"/>
  <c r="R377" i="6"/>
  <c r="Q377" i="6"/>
  <c r="U383" i="6"/>
  <c r="T383" i="6"/>
  <c r="R383" i="6"/>
  <c r="Q383" i="6"/>
  <c r="T388" i="6"/>
  <c r="R388" i="6"/>
  <c r="Q388" i="6"/>
  <c r="P388" i="6"/>
  <c r="O388" i="6"/>
  <c r="Y406" i="6"/>
  <c r="X406" i="6"/>
  <c r="W406" i="6"/>
  <c r="V406" i="6"/>
  <c r="T380" i="6"/>
  <c r="U389" i="6"/>
  <c r="T389" i="6"/>
  <c r="R389" i="6"/>
  <c r="Q389" i="6"/>
  <c r="T400" i="6"/>
  <c r="U403" i="6"/>
  <c r="T403" i="6"/>
  <c r="R403" i="6"/>
  <c r="Q403" i="6"/>
  <c r="P403" i="6"/>
  <c r="AF426" i="6"/>
  <c r="U378" i="6"/>
  <c r="T378" i="6"/>
  <c r="V381" i="6"/>
  <c r="U384" i="6"/>
  <c r="T384" i="6"/>
  <c r="U388" i="6"/>
  <c r="O389" i="6"/>
  <c r="T394" i="6"/>
  <c r="R394" i="6"/>
  <c r="Q394" i="6"/>
  <c r="P394" i="6"/>
  <c r="O394" i="6"/>
  <c r="O403" i="6"/>
  <c r="U404" i="6"/>
  <c r="T404" i="6"/>
  <c r="R404" i="6"/>
  <c r="U430" i="6"/>
  <c r="T430" i="6"/>
  <c r="R430" i="6"/>
  <c r="Q430" i="6"/>
  <c r="U391" i="6"/>
  <c r="Y391" i="6" s="1"/>
  <c r="T405" i="6"/>
  <c r="T411" i="6"/>
  <c r="T417" i="6"/>
  <c r="T423" i="6"/>
  <c r="T434" i="6"/>
  <c r="O402" i="6"/>
  <c r="O408" i="6"/>
  <c r="O414" i="6"/>
  <c r="O420" i="6"/>
  <c r="O381" i="6"/>
  <c r="O387" i="6"/>
  <c r="O393" i="6"/>
  <c r="P402" i="6"/>
  <c r="P408" i="6"/>
  <c r="P414" i="6"/>
  <c r="P420" i="6"/>
  <c r="P381" i="6"/>
  <c r="P387" i="6"/>
  <c r="P393" i="6"/>
  <c r="O401" i="6"/>
  <c r="Q402" i="6"/>
  <c r="O380" i="6"/>
  <c r="Q381" i="6"/>
  <c r="AF35" i="2"/>
  <c r="AF37" i="2"/>
  <c r="AF46" i="2"/>
  <c r="AF60" i="2"/>
  <c r="AF72" i="2"/>
  <c r="AF92" i="2"/>
  <c r="AF124" i="2"/>
  <c r="AF201" i="2"/>
  <c r="AF298" i="2"/>
  <c r="AF307" i="2"/>
  <c r="AF316" i="2"/>
  <c r="AF320" i="2"/>
  <c r="AF326" i="2"/>
  <c r="AF328" i="2"/>
  <c r="AF336" i="2"/>
  <c r="AF362" i="2"/>
  <c r="AF372" i="2"/>
  <c r="AF399" i="2"/>
  <c r="AF430" i="2"/>
  <c r="AF434" i="2"/>
  <c r="H13" i="2"/>
  <c r="Y251" i="6" l="1"/>
  <c r="W392" i="6"/>
  <c r="X286" i="6"/>
  <c r="W184" i="6"/>
  <c r="X414" i="6"/>
  <c r="V138" i="6"/>
  <c r="W117" i="6"/>
  <c r="X191" i="6"/>
  <c r="W424" i="6"/>
  <c r="Y432" i="6"/>
  <c r="X144" i="6"/>
  <c r="V116" i="6"/>
  <c r="Y127" i="6"/>
  <c r="Y198" i="6"/>
  <c r="V334" i="6"/>
  <c r="V33" i="6"/>
  <c r="W239" i="6"/>
  <c r="W436" i="6"/>
  <c r="V251" i="6"/>
  <c r="Y412" i="6"/>
  <c r="W251" i="6"/>
  <c r="Y144" i="6"/>
  <c r="Y353" i="6"/>
  <c r="W262" i="6"/>
  <c r="Y263" i="6"/>
  <c r="X340" i="6"/>
  <c r="X105" i="6"/>
  <c r="W368" i="6"/>
  <c r="X117" i="6"/>
  <c r="V407" i="6"/>
  <c r="X440" i="6"/>
  <c r="W153" i="6"/>
  <c r="Y48" i="6"/>
  <c r="Y92" i="6"/>
  <c r="Y318" i="6"/>
  <c r="Y367" i="6"/>
  <c r="V117" i="6"/>
  <c r="Y196" i="6"/>
  <c r="AA196" i="6" s="1"/>
  <c r="W23" i="6"/>
  <c r="W86" i="6"/>
  <c r="X51" i="6"/>
  <c r="X328" i="6"/>
  <c r="W363" i="6"/>
  <c r="Y145" i="6"/>
  <c r="X54" i="6"/>
  <c r="W341" i="6"/>
  <c r="V212" i="6"/>
  <c r="X407" i="7"/>
  <c r="X186" i="7"/>
  <c r="W23" i="7"/>
  <c r="V377" i="7"/>
  <c r="Y347" i="7"/>
  <c r="X153" i="7"/>
  <c r="W140" i="7"/>
  <c r="Y153" i="7"/>
  <c r="V336" i="7"/>
  <c r="X243" i="7"/>
  <c r="W47" i="7"/>
  <c r="X188" i="7"/>
  <c r="Y11" i="7"/>
  <c r="Y43" i="7"/>
  <c r="Y228" i="7"/>
  <c r="W427" i="7"/>
  <c r="W389" i="7"/>
  <c r="Y101" i="7"/>
  <c r="V76" i="7"/>
  <c r="W135" i="7"/>
  <c r="V369" i="7"/>
  <c r="V218" i="7"/>
  <c r="X88" i="7"/>
  <c r="V383" i="7"/>
  <c r="W383" i="7"/>
  <c r="Y365" i="7"/>
  <c r="X321" i="7"/>
  <c r="W228" i="7"/>
  <c r="Y188" i="7"/>
  <c r="W112" i="7"/>
  <c r="AA112" i="7" s="1"/>
  <c r="Y105" i="7"/>
  <c r="X75" i="7"/>
  <c r="W66" i="7"/>
  <c r="Y61" i="7"/>
  <c r="W18" i="7"/>
  <c r="V18" i="7"/>
  <c r="Y323" i="6"/>
  <c r="V359" i="6"/>
  <c r="X262" i="6"/>
  <c r="X192" i="6"/>
  <c r="Y122" i="6"/>
  <c r="X106" i="6"/>
  <c r="Y90" i="6"/>
  <c r="V82" i="6"/>
  <c r="W61" i="6"/>
  <c r="V324" i="6"/>
  <c r="W321" i="6"/>
  <c r="W138" i="6"/>
  <c r="Y139" i="6"/>
  <c r="V112" i="6"/>
  <c r="X112" i="6"/>
  <c r="V99" i="6"/>
  <c r="Y61" i="6"/>
  <c r="X61" i="6"/>
  <c r="X23" i="6"/>
  <c r="X432" i="6"/>
  <c r="W359" i="6"/>
  <c r="X321" i="6"/>
  <c r="Y321" i="6"/>
  <c r="V98" i="6"/>
  <c r="Y67" i="6"/>
  <c r="V432" i="6"/>
  <c r="W432" i="6"/>
  <c r="W192" i="6"/>
  <c r="X138" i="6"/>
  <c r="W122" i="6"/>
  <c r="X122" i="6"/>
  <c r="W93" i="6"/>
  <c r="Y87" i="6"/>
  <c r="Y86" i="6"/>
  <c r="W47" i="6"/>
  <c r="Y23" i="6"/>
  <c r="X419" i="7"/>
  <c r="V365" i="7"/>
  <c r="W188" i="7"/>
  <c r="Z188" i="7" s="1"/>
  <c r="M188" i="7" s="1"/>
  <c r="AF188" i="7" s="1"/>
  <c r="W108" i="7"/>
  <c r="Y18" i="7"/>
  <c r="V16" i="7"/>
  <c r="W419" i="7"/>
  <c r="Z419" i="7" s="1"/>
  <c r="M419" i="7" s="1"/>
  <c r="V188" i="7"/>
  <c r="Y113" i="7"/>
  <c r="Y108" i="7"/>
  <c r="X105" i="7"/>
  <c r="W105" i="7"/>
  <c r="Y75" i="7"/>
  <c r="V75" i="7"/>
  <c r="W75" i="7"/>
  <c r="AA75" i="7" s="1"/>
  <c r="Y66" i="7"/>
  <c r="X66" i="7"/>
  <c r="X23" i="7"/>
  <c r="Y286" i="7"/>
  <c r="V78" i="7"/>
  <c r="V31" i="7"/>
  <c r="V326" i="7"/>
  <c r="X360" i="7"/>
  <c r="W376" i="7"/>
  <c r="Y192" i="7"/>
  <c r="W267" i="7"/>
  <c r="AA267" i="7" s="1"/>
  <c r="V113" i="7"/>
  <c r="V135" i="7"/>
  <c r="W423" i="7"/>
  <c r="X298" i="7"/>
  <c r="X213" i="7"/>
  <c r="Y296" i="7"/>
  <c r="W296" i="7"/>
  <c r="Z296" i="7" s="1"/>
  <c r="M296" i="7" s="1"/>
  <c r="Y227" i="7"/>
  <c r="Y379" i="7"/>
  <c r="AA379" i="7" s="1"/>
  <c r="W369" i="7"/>
  <c r="Y127" i="7"/>
  <c r="X140" i="7"/>
  <c r="V317" i="7"/>
  <c r="Y354" i="7"/>
  <c r="V208" i="7"/>
  <c r="Z208" i="7" s="1"/>
  <c r="W162" i="7"/>
  <c r="W436" i="7"/>
  <c r="V66" i="7"/>
  <c r="X142" i="7"/>
  <c r="AA142" i="7" s="1"/>
  <c r="V295" i="7"/>
  <c r="V131" i="7"/>
  <c r="W174" i="7"/>
  <c r="X131" i="7"/>
  <c r="Y77" i="7"/>
  <c r="W217" i="7"/>
  <c r="Y295" i="7"/>
  <c r="V83" i="7"/>
  <c r="X291" i="7"/>
  <c r="V65" i="7"/>
  <c r="V100" i="7"/>
  <c r="W295" i="7"/>
  <c r="AA295" i="7" s="1"/>
  <c r="Y322" i="7"/>
  <c r="Y213" i="7"/>
  <c r="AA213" i="7" s="1"/>
  <c r="Y131" i="7"/>
  <c r="Y147" i="7"/>
  <c r="V105" i="7"/>
  <c r="Y89" i="7"/>
  <c r="X224" i="7"/>
  <c r="X157" i="7"/>
  <c r="Y159" i="7"/>
  <c r="X283" i="7"/>
  <c r="Y47" i="7"/>
  <c r="Y95" i="7"/>
  <c r="Z95" i="7" s="1"/>
  <c r="M95" i="7" s="1"/>
  <c r="V23" i="7"/>
  <c r="X83" i="7"/>
  <c r="X191" i="7"/>
  <c r="X43" i="7"/>
  <c r="X99" i="7"/>
  <c r="X342" i="7"/>
  <c r="Y164" i="7"/>
  <c r="X423" i="7"/>
  <c r="W381" i="7"/>
  <c r="AA380" i="7"/>
  <c r="W326" i="7"/>
  <c r="W249" i="7"/>
  <c r="Z249" i="7" s="1"/>
  <c r="M249" i="7" s="1"/>
  <c r="X145" i="7"/>
  <c r="V217" i="7"/>
  <c r="X217" i="7"/>
  <c r="V81" i="7"/>
  <c r="Y17" i="7"/>
  <c r="V441" i="7"/>
  <c r="V85" i="7"/>
  <c r="AA85" i="7" s="1"/>
  <c r="X344" i="7"/>
  <c r="W274" i="7"/>
  <c r="X405" i="7"/>
  <c r="X204" i="7"/>
  <c r="Y388" i="7"/>
  <c r="W202" i="7"/>
  <c r="V108" i="7"/>
  <c r="W243" i="7"/>
  <c r="X274" i="7"/>
  <c r="V164" i="7"/>
  <c r="W154" i="7"/>
  <c r="W127" i="7"/>
  <c r="W43" i="7"/>
  <c r="Y340" i="7"/>
  <c r="W291" i="7"/>
  <c r="Y83" i="7"/>
  <c r="X108" i="7"/>
  <c r="W147" i="7"/>
  <c r="V67" i="7"/>
  <c r="X436" i="7"/>
  <c r="V261" i="7"/>
  <c r="V119" i="7"/>
  <c r="Y323" i="7"/>
  <c r="X60" i="7"/>
  <c r="W111" i="7"/>
  <c r="X47" i="7"/>
  <c r="V127" i="7"/>
  <c r="W17" i="7"/>
  <c r="X228" i="7"/>
  <c r="Y385" i="7"/>
  <c r="V128" i="7"/>
  <c r="X338" i="7"/>
  <c r="Z338" i="7" s="1"/>
  <c r="M338" i="7" s="1"/>
  <c r="Y82" i="7"/>
  <c r="W342" i="7"/>
  <c r="Z342" i="7" s="1"/>
  <c r="X323" i="7"/>
  <c r="W323" i="7"/>
  <c r="W356" i="7"/>
  <c r="Y261" i="7"/>
  <c r="Y173" i="7"/>
  <c r="W261" i="7"/>
  <c r="W119" i="7"/>
  <c r="Y23" i="7"/>
  <c r="X160" i="7"/>
  <c r="X124" i="7"/>
  <c r="V405" i="7"/>
  <c r="W83" i="7"/>
  <c r="W38" i="7"/>
  <c r="X119" i="7"/>
  <c r="W46" i="7"/>
  <c r="W191" i="7"/>
  <c r="V191" i="7"/>
  <c r="W82" i="7"/>
  <c r="V82" i="7"/>
  <c r="AF263" i="7"/>
  <c r="Z336" i="7"/>
  <c r="M336" i="7" s="1"/>
  <c r="AF336" i="7" s="1"/>
  <c r="V60" i="7"/>
  <c r="Y119" i="7"/>
  <c r="W60" i="7"/>
  <c r="X128" i="7"/>
  <c r="V388" i="7"/>
  <c r="V101" i="7"/>
  <c r="W44" i="7"/>
  <c r="Y60" i="7"/>
  <c r="W388" i="7"/>
  <c r="Z380" i="7"/>
  <c r="M380" i="7" s="1"/>
  <c r="W222" i="7"/>
  <c r="W155" i="7"/>
  <c r="Y19" i="7"/>
  <c r="Z65" i="7"/>
  <c r="M65" i="7" s="1"/>
  <c r="AF65" i="7" s="1"/>
  <c r="X82" i="7"/>
  <c r="X147" i="7"/>
  <c r="Y146" i="7"/>
  <c r="X388" i="7"/>
  <c r="AA388" i="7" s="1"/>
  <c r="X207" i="7"/>
  <c r="W101" i="7"/>
  <c r="AA29" i="7"/>
  <c r="V118" i="7"/>
  <c r="X111" i="7"/>
  <c r="W441" i="7"/>
  <c r="V38" i="7"/>
  <c r="X101" i="7"/>
  <c r="W364" i="7"/>
  <c r="X107" i="7"/>
  <c r="V322" i="7"/>
  <c r="V323" i="7"/>
  <c r="Y38" i="7"/>
  <c r="Y145" i="7"/>
  <c r="Y352" i="7"/>
  <c r="W352" i="7"/>
  <c r="W405" i="7"/>
  <c r="V385" i="7"/>
  <c r="W322" i="7"/>
  <c r="V185" i="7"/>
  <c r="X50" i="7"/>
  <c r="Y100" i="7"/>
  <c r="W124" i="7"/>
  <c r="V111" i="7"/>
  <c r="AF37" i="7"/>
  <c r="Y111" i="7"/>
  <c r="V186" i="7"/>
  <c r="Y405" i="7"/>
  <c r="W385" i="7"/>
  <c r="V347" i="7"/>
  <c r="X317" i="7"/>
  <c r="W284" i="7"/>
  <c r="V174" i="7"/>
  <c r="W89" i="7"/>
  <c r="W50" i="7"/>
  <c r="X167" i="7"/>
  <c r="V44" i="7"/>
  <c r="Y124" i="7"/>
  <c r="X100" i="7"/>
  <c r="Y55" i="7"/>
  <c r="Y215" i="7"/>
  <c r="X215" i="7"/>
  <c r="W215" i="7"/>
  <c r="X441" i="7"/>
  <c r="Y441" i="7"/>
  <c r="X170" i="7"/>
  <c r="AA170" i="7" s="1"/>
  <c r="W346" i="7"/>
  <c r="W283" i="7"/>
  <c r="V238" i="7"/>
  <c r="X174" i="7"/>
  <c r="V50" i="7"/>
  <c r="V89" i="7"/>
  <c r="W107" i="7"/>
  <c r="V124" i="7"/>
  <c r="V41" i="7"/>
  <c r="V48" i="7"/>
  <c r="W153" i="7"/>
  <c r="W360" i="7"/>
  <c r="V360" i="7"/>
  <c r="X377" i="7"/>
  <c r="Y377" i="7"/>
  <c r="W377" i="7"/>
  <c r="V227" i="7"/>
  <c r="V284" i="7"/>
  <c r="Z284" i="7" s="1"/>
  <c r="M284" i="7" s="1"/>
  <c r="V439" i="7"/>
  <c r="W318" i="7"/>
  <c r="X352" i="7"/>
  <c r="Y283" i="7"/>
  <c r="Y284" i="7"/>
  <c r="Z243" i="7"/>
  <c r="M243" i="7" s="1"/>
  <c r="AF243" i="7" s="1"/>
  <c r="V190" i="7"/>
  <c r="X218" i="7"/>
  <c r="W118" i="7"/>
  <c r="W148" i="7"/>
  <c r="V202" i="7"/>
  <c r="V107" i="7"/>
  <c r="X44" i="7"/>
  <c r="W41" i="7"/>
  <c r="Y48" i="7"/>
  <c r="Y376" i="7"/>
  <c r="V376" i="7"/>
  <c r="Y345" i="7"/>
  <c r="W113" i="7"/>
  <c r="W321" i="7"/>
  <c r="W439" i="7"/>
  <c r="Y318" i="7"/>
  <c r="V352" i="7"/>
  <c r="W347" i="7"/>
  <c r="Z347" i="7" s="1"/>
  <c r="M347" i="7" s="1"/>
  <c r="Y289" i="7"/>
  <c r="W190" i="7"/>
  <c r="Y218" i="7"/>
  <c r="Y154" i="7"/>
  <c r="Y202" i="7"/>
  <c r="Y46" i="7"/>
  <c r="X48" i="7"/>
  <c r="W425" i="7"/>
  <c r="X425" i="7"/>
  <c r="AA425" i="7" s="1"/>
  <c r="Y182" i="7"/>
  <c r="X182" i="7"/>
  <c r="W182" i="7"/>
  <c r="X439" i="7"/>
  <c r="Y407" i="7"/>
  <c r="W340" i="7"/>
  <c r="V278" i="7"/>
  <c r="V172" i="7"/>
  <c r="Y186" i="7"/>
  <c r="X202" i="7"/>
  <c r="X46" i="7"/>
  <c r="W13" i="7"/>
  <c r="V345" i="7"/>
  <c r="W164" i="7"/>
  <c r="X164" i="7"/>
  <c r="AA164" i="7" s="1"/>
  <c r="Y363" i="7"/>
  <c r="X363" i="7"/>
  <c r="V215" i="7"/>
  <c r="V407" i="7"/>
  <c r="X345" i="7"/>
  <c r="Y364" i="7"/>
  <c r="V283" i="7"/>
  <c r="X190" i="7"/>
  <c r="W278" i="7"/>
  <c r="W204" i="7"/>
  <c r="W266" i="7"/>
  <c r="W143" i="7"/>
  <c r="V173" i="7"/>
  <c r="W125" i="7"/>
  <c r="W157" i="7"/>
  <c r="V387" i="7"/>
  <c r="Z387" i="7" s="1"/>
  <c r="M387" i="7" s="1"/>
  <c r="W407" i="7"/>
  <c r="V289" i="7"/>
  <c r="W218" i="7"/>
  <c r="Y272" i="7"/>
  <c r="Y148" i="7"/>
  <c r="W186" i="7"/>
  <c r="Y99" i="7"/>
  <c r="W99" i="7"/>
  <c r="W173" i="7"/>
  <c r="Y107" i="7"/>
  <c r="Y76" i="7"/>
  <c r="X76" i="7"/>
  <c r="X385" i="7"/>
  <c r="AA47" i="7"/>
  <c r="X364" i="7"/>
  <c r="W344" i="7"/>
  <c r="Y344" i="7"/>
  <c r="AA344" i="7" s="1"/>
  <c r="W220" i="7"/>
  <c r="V99" i="7"/>
  <c r="V43" i="7"/>
  <c r="X173" i="7"/>
  <c r="Y174" i="7"/>
  <c r="AF298" i="7"/>
  <c r="X11" i="7"/>
  <c r="W11" i="7"/>
  <c r="V11" i="7"/>
  <c r="W100" i="7"/>
  <c r="AA381" i="7"/>
  <c r="X290" i="7"/>
  <c r="X316" i="7"/>
  <c r="Y204" i="7"/>
  <c r="V210" i="7"/>
  <c r="V196" i="7"/>
  <c r="AA65" i="7"/>
  <c r="W136" i="7"/>
  <c r="W78" i="7"/>
  <c r="W245" i="7"/>
  <c r="V245" i="7"/>
  <c r="X369" i="7"/>
  <c r="Y369" i="7"/>
  <c r="X159" i="7"/>
  <c r="W159" i="7"/>
  <c r="W37" i="7"/>
  <c r="Y37" i="7"/>
  <c r="Z37" i="7" s="1"/>
  <c r="X37" i="7"/>
  <c r="Y162" i="7"/>
  <c r="Z162" i="7" s="1"/>
  <c r="M162" i="7" s="1"/>
  <c r="X318" i="6"/>
  <c r="V318" i="6"/>
  <c r="W159" i="6"/>
  <c r="V441" i="6"/>
  <c r="X407" i="6"/>
  <c r="Y407" i="6"/>
  <c r="V263" i="6"/>
  <c r="Y104" i="6"/>
  <c r="Y397" i="6"/>
  <c r="V189" i="6"/>
  <c r="Y363" i="6"/>
  <c r="V440" i="6"/>
  <c r="V252" i="6"/>
  <c r="W263" i="6"/>
  <c r="Y117" i="6"/>
  <c r="W440" i="6"/>
  <c r="X263" i="6"/>
  <c r="V256" i="6"/>
  <c r="X67" i="6"/>
  <c r="W318" i="6"/>
  <c r="AA318" i="6" s="1"/>
  <c r="W402" i="6"/>
  <c r="X348" i="6"/>
  <c r="X256" i="6"/>
  <c r="X38" i="6"/>
  <c r="V93" i="6"/>
  <c r="X402" i="6"/>
  <c r="X49" i="6"/>
  <c r="Y440" i="6"/>
  <c r="V269" i="6"/>
  <c r="Z269" i="6" s="1"/>
  <c r="M269" i="6" s="1"/>
  <c r="W236" i="6"/>
  <c r="Y179" i="6"/>
  <c r="X104" i="6"/>
  <c r="W57" i="6"/>
  <c r="W206" i="6"/>
  <c r="W386" i="6"/>
  <c r="Y402" i="6"/>
  <c r="W269" i="6"/>
  <c r="V179" i="6"/>
  <c r="X98" i="6"/>
  <c r="V23" i="6"/>
  <c r="V67" i="6"/>
  <c r="Y42" i="6"/>
  <c r="V313" i="6"/>
  <c r="Y352" i="6"/>
  <c r="W179" i="6"/>
  <c r="Y98" i="6"/>
  <c r="X57" i="6"/>
  <c r="W67" i="6"/>
  <c r="V412" i="6"/>
  <c r="Y262" i="6"/>
  <c r="V180" i="6"/>
  <c r="X367" i="6"/>
  <c r="Y320" i="6"/>
  <c r="X70" i="6"/>
  <c r="X353" i="6"/>
  <c r="W340" i="6"/>
  <c r="V262" i="6"/>
  <c r="W180" i="6"/>
  <c r="X86" i="6"/>
  <c r="V86" i="6"/>
  <c r="W426" i="6"/>
  <c r="W413" i="6"/>
  <c r="W412" i="6"/>
  <c r="V341" i="6"/>
  <c r="V367" i="6"/>
  <c r="X334" i="6"/>
  <c r="Z334" i="6" s="1"/>
  <c r="M334" i="6" s="1"/>
  <c r="Y192" i="6"/>
  <c r="X169" i="6"/>
  <c r="V90" i="6"/>
  <c r="Y379" i="6"/>
  <c r="V375" i="6"/>
  <c r="W165" i="6"/>
  <c r="Y362" i="6"/>
  <c r="V266" i="6"/>
  <c r="W69" i="6"/>
  <c r="X412" i="6"/>
  <c r="X341" i="6"/>
  <c r="V323" i="6"/>
  <c r="Y334" i="6"/>
  <c r="V320" i="6"/>
  <c r="Y189" i="6"/>
  <c r="X419" i="6"/>
  <c r="X401" i="6"/>
  <c r="Y341" i="6"/>
  <c r="W323" i="6"/>
  <c r="W320" i="6"/>
  <c r="X242" i="6"/>
  <c r="V145" i="6"/>
  <c r="W21" i="6"/>
  <c r="X17" i="6"/>
  <c r="Y419" i="6"/>
  <c r="X323" i="6"/>
  <c r="X320" i="6"/>
  <c r="W145" i="6"/>
  <c r="X73" i="6"/>
  <c r="W51" i="6"/>
  <c r="W105" i="6"/>
  <c r="Y331" i="6"/>
  <c r="X145" i="6"/>
  <c r="W133" i="6"/>
  <c r="V70" i="6"/>
  <c r="W70" i="6"/>
  <c r="V61" i="6"/>
  <c r="V386" i="6"/>
  <c r="V330" i="6"/>
  <c r="X133" i="6"/>
  <c r="V54" i="6"/>
  <c r="X33" i="6"/>
  <c r="V57" i="6"/>
  <c r="V360" i="6"/>
  <c r="W11" i="6"/>
  <c r="V368" i="6"/>
  <c r="V419" i="6"/>
  <c r="X124" i="6"/>
  <c r="Y33" i="6"/>
  <c r="V363" i="6"/>
  <c r="X177" i="6"/>
  <c r="V139" i="6"/>
  <c r="W33" i="6"/>
  <c r="AF196" i="6"/>
  <c r="X363" i="6"/>
  <c r="W139" i="6"/>
  <c r="Y329" i="6"/>
  <c r="W367" i="6"/>
  <c r="V192" i="6"/>
  <c r="W90" i="6"/>
  <c r="X139" i="6"/>
  <c r="W230" i="6"/>
  <c r="Y245" i="6"/>
  <c r="Z392" i="6"/>
  <c r="M392" i="6" s="1"/>
  <c r="AF392" i="6" s="1"/>
  <c r="X375" i="6"/>
  <c r="Y424" i="6"/>
  <c r="W332" i="6"/>
  <c r="V258" i="6"/>
  <c r="W238" i="6"/>
  <c r="W189" i="6"/>
  <c r="X88" i="6"/>
  <c r="W178" i="6"/>
  <c r="AA178" i="6" s="1"/>
  <c r="Y93" i="6"/>
  <c r="X93" i="6"/>
  <c r="Y69" i="6"/>
  <c r="W49" i="6"/>
  <c r="V379" i="6"/>
  <c r="X413" i="6"/>
  <c r="X332" i="6"/>
  <c r="W352" i="6"/>
  <c r="Y248" i="6"/>
  <c r="X238" i="6"/>
  <c r="X189" i="6"/>
  <c r="W92" i="6"/>
  <c r="V92" i="6"/>
  <c r="X35" i="6"/>
  <c r="V69" i="6"/>
  <c r="V353" i="6"/>
  <c r="V29" i="6"/>
  <c r="AF407" i="6"/>
  <c r="W379" i="6"/>
  <c r="V413" i="6"/>
  <c r="Y413" i="6"/>
  <c r="Y332" i="6"/>
  <c r="V280" i="6"/>
  <c r="V195" i="6"/>
  <c r="Y126" i="6"/>
  <c r="Y29" i="6"/>
  <c r="Z29" i="6" s="1"/>
  <c r="M29" i="6" s="1"/>
  <c r="Y112" i="6"/>
  <c r="X379" i="6"/>
  <c r="V126" i="6"/>
  <c r="V55" i="6"/>
  <c r="W98" i="6"/>
  <c r="V437" i="6"/>
  <c r="AA437" i="6" s="1"/>
  <c r="W375" i="6"/>
  <c r="W314" i="6"/>
  <c r="W292" i="6"/>
  <c r="X230" i="6"/>
  <c r="V245" i="6"/>
  <c r="Y177" i="6"/>
  <c r="W169" i="6"/>
  <c r="W126" i="6"/>
  <c r="W55" i="6"/>
  <c r="X368" i="6"/>
  <c r="Y309" i="6"/>
  <c r="W245" i="6"/>
  <c r="X55" i="6"/>
  <c r="Y106" i="6"/>
  <c r="X245" i="6"/>
  <c r="W106" i="6"/>
  <c r="V106" i="6"/>
  <c r="Y386" i="6"/>
  <c r="Y191" i="6"/>
  <c r="Y47" i="6"/>
  <c r="X85" i="6"/>
  <c r="V328" i="6"/>
  <c r="V191" i="6"/>
  <c r="X420" i="6"/>
  <c r="V424" i="6"/>
  <c r="W328" i="6"/>
  <c r="W191" i="6"/>
  <c r="Y124" i="6"/>
  <c r="X69" i="6"/>
  <c r="Z69" i="6" s="1"/>
  <c r="M69" i="6" s="1"/>
  <c r="V401" i="6"/>
  <c r="W266" i="6"/>
  <c r="V165" i="6"/>
  <c r="AF86" i="6"/>
  <c r="Y99" i="6"/>
  <c r="Y73" i="6"/>
  <c r="V47" i="6"/>
  <c r="V436" i="6"/>
  <c r="W414" i="6"/>
  <c r="V397" i="6"/>
  <c r="X369" i="6"/>
  <c r="X387" i="6"/>
  <c r="V329" i="6"/>
  <c r="W401" i="6"/>
  <c r="X386" i="6"/>
  <c r="V346" i="6"/>
  <c r="V230" i="6"/>
  <c r="Y242" i="6"/>
  <c r="W256" i="6"/>
  <c r="W82" i="6"/>
  <c r="V133" i="6"/>
  <c r="AA133" i="6" s="1"/>
  <c r="Y206" i="6"/>
  <c r="X362" i="6"/>
  <c r="W362" i="6"/>
  <c r="V362" i="6"/>
  <c r="Y381" i="6"/>
  <c r="AA381" i="6" s="1"/>
  <c r="X11" i="6"/>
  <c r="X47" i="6"/>
  <c r="Y408" i="6"/>
  <c r="X408" i="6"/>
  <c r="V408" i="6"/>
  <c r="W408" i="6"/>
  <c r="W369" i="6"/>
  <c r="Y314" i="6"/>
  <c r="V331" i="6"/>
  <c r="Y230" i="6"/>
  <c r="X224" i="6"/>
  <c r="X260" i="6"/>
  <c r="AA260" i="6" s="1"/>
  <c r="X82" i="6"/>
  <c r="Y169" i="6"/>
  <c r="Y82" i="6"/>
  <c r="W99" i="6"/>
  <c r="V42" i="6"/>
  <c r="W42" i="6"/>
  <c r="W354" i="6"/>
  <c r="Y100" i="6"/>
  <c r="V100" i="6"/>
  <c r="V224" i="6"/>
  <c r="V385" i="6"/>
  <c r="Z385" i="6" s="1"/>
  <c r="M385" i="6" s="1"/>
  <c r="V420" i="6"/>
  <c r="W331" i="6"/>
  <c r="W254" i="6"/>
  <c r="V81" i="6"/>
  <c r="V76" i="6"/>
  <c r="V198" i="6"/>
  <c r="X99" i="6"/>
  <c r="V83" i="6"/>
  <c r="V136" i="6"/>
  <c r="V127" i="6"/>
  <c r="Y426" i="6"/>
  <c r="X426" i="6"/>
  <c r="V426" i="6"/>
  <c r="Y360" i="6"/>
  <c r="X360" i="6"/>
  <c r="W360" i="6"/>
  <c r="X354" i="6"/>
  <c r="W385" i="6"/>
  <c r="AA392" i="6"/>
  <c r="X359" i="6"/>
  <c r="X331" i="6"/>
  <c r="V206" i="6"/>
  <c r="X254" i="6"/>
  <c r="X165" i="6"/>
  <c r="W81" i="6"/>
  <c r="W198" i="6"/>
  <c r="Y136" i="6"/>
  <c r="W127" i="6"/>
  <c r="Y375" i="6"/>
  <c r="Y420" i="6"/>
  <c r="Y441" i="6"/>
  <c r="X441" i="6"/>
  <c r="W441" i="6"/>
  <c r="X385" i="6"/>
  <c r="X436" i="6"/>
  <c r="Y359" i="6"/>
  <c r="V358" i="6"/>
  <c r="Y313" i="6"/>
  <c r="Y254" i="6"/>
  <c r="Y165" i="6"/>
  <c r="V153" i="6"/>
  <c r="V105" i="6"/>
  <c r="X198" i="6"/>
  <c r="Y85" i="6"/>
  <c r="X127" i="6"/>
  <c r="Y414" i="6"/>
  <c r="Y54" i="6"/>
  <c r="W54" i="6"/>
  <c r="X206" i="6"/>
  <c r="Y436" i="6"/>
  <c r="W358" i="6"/>
  <c r="Y308" i="6"/>
  <c r="V159" i="6"/>
  <c r="X153" i="6"/>
  <c r="W100" i="6"/>
  <c r="V85" i="6"/>
  <c r="AF122" i="6"/>
  <c r="AF350" i="6"/>
  <c r="V414" i="6"/>
  <c r="X308" i="6"/>
  <c r="W308" i="6"/>
  <c r="V391" i="6"/>
  <c r="Y338" i="6"/>
  <c r="X358" i="6"/>
  <c r="Y212" i="6"/>
  <c r="X218" i="6"/>
  <c r="Y159" i="6"/>
  <c r="Y153" i="6"/>
  <c r="X100" i="6"/>
  <c r="V177" i="6"/>
  <c r="X92" i="6"/>
  <c r="V186" i="6"/>
  <c r="Z186" i="6" s="1"/>
  <c r="M186" i="6" s="1"/>
  <c r="W85" i="6"/>
  <c r="Y94" i="6"/>
  <c r="X94" i="6"/>
  <c r="V94" i="6"/>
  <c r="W420" i="6"/>
  <c r="W391" i="6"/>
  <c r="V272" i="6"/>
  <c r="X266" i="6"/>
  <c r="Y218" i="6"/>
  <c r="W177" i="6"/>
  <c r="W186" i="6"/>
  <c r="Y336" i="6"/>
  <c r="X336" i="6"/>
  <c r="X324" i="6"/>
  <c r="W329" i="6"/>
  <c r="W330" i="6"/>
  <c r="X391" i="6"/>
  <c r="Y272" i="6"/>
  <c r="Y266" i="6"/>
  <c r="W242" i="6"/>
  <c r="Y105" i="6"/>
  <c r="Y393" i="6"/>
  <c r="V393" i="6"/>
  <c r="Y118" i="6"/>
  <c r="AA118" i="6" s="1"/>
  <c r="AF210" i="6"/>
  <c r="Y427" i="7"/>
  <c r="X427" i="7"/>
  <c r="Z427" i="7" s="1"/>
  <c r="M427" i="7" s="1"/>
  <c r="Y431" i="7"/>
  <c r="X431" i="7"/>
  <c r="W431" i="7"/>
  <c r="V431" i="7"/>
  <c r="Y426" i="7"/>
  <c r="X426" i="7"/>
  <c r="W426" i="7"/>
  <c r="V426" i="7"/>
  <c r="Y386" i="7"/>
  <c r="X386" i="7"/>
  <c r="W386" i="7"/>
  <c r="V386" i="7"/>
  <c r="Z379" i="7"/>
  <c r="M379" i="7" s="1"/>
  <c r="Y357" i="7"/>
  <c r="W357" i="7"/>
  <c r="V357" i="7"/>
  <c r="Y329" i="7"/>
  <c r="X329" i="7"/>
  <c r="W329" i="7"/>
  <c r="V329" i="7"/>
  <c r="W382" i="7"/>
  <c r="W372" i="7"/>
  <c r="V372" i="7"/>
  <c r="Y372" i="7"/>
  <c r="X372" i="7"/>
  <c r="W293" i="7"/>
  <c r="Y293" i="7"/>
  <c r="X293" i="7"/>
  <c r="V293" i="7"/>
  <c r="W367" i="7"/>
  <c r="W316" i="7"/>
  <c r="V259" i="7"/>
  <c r="Y259" i="7"/>
  <c r="X259" i="7"/>
  <c r="W259" i="7"/>
  <c r="X236" i="7"/>
  <c r="Y236" i="7"/>
  <c r="W236" i="7"/>
  <c r="V236" i="7"/>
  <c r="X225" i="7"/>
  <c r="Y225" i="7"/>
  <c r="W225" i="7"/>
  <c r="V225" i="7"/>
  <c r="V290" i="7"/>
  <c r="Y312" i="7"/>
  <c r="W312" i="7"/>
  <c r="X312" i="7"/>
  <c r="V312" i="7"/>
  <c r="AA208" i="7"/>
  <c r="Y187" i="7"/>
  <c r="X187" i="7"/>
  <c r="W187" i="7"/>
  <c r="V187" i="7"/>
  <c r="X309" i="7"/>
  <c r="V309" i="7"/>
  <c r="Y309" i="7"/>
  <c r="W309" i="7"/>
  <c r="X223" i="7"/>
  <c r="W223" i="7"/>
  <c r="Y223" i="7"/>
  <c r="V223" i="7"/>
  <c r="V220" i="7"/>
  <c r="Y179" i="7"/>
  <c r="X205" i="7"/>
  <c r="W205" i="7"/>
  <c r="Y205" i="7"/>
  <c r="V205" i="7"/>
  <c r="W207" i="7"/>
  <c r="W178" i="7"/>
  <c r="V178" i="7"/>
  <c r="Y178" i="7"/>
  <c r="X178" i="7"/>
  <c r="V92" i="7"/>
  <c r="Y92" i="7"/>
  <c r="X92" i="7"/>
  <c r="W92" i="7"/>
  <c r="W137" i="7"/>
  <c r="Y114" i="7"/>
  <c r="V114" i="7"/>
  <c r="X114" i="7"/>
  <c r="W114" i="7"/>
  <c r="X169" i="7"/>
  <c r="W169" i="7"/>
  <c r="Y169" i="7"/>
  <c r="V169" i="7"/>
  <c r="Y128" i="7"/>
  <c r="W128" i="7"/>
  <c r="Y97" i="7"/>
  <c r="X97" i="7"/>
  <c r="W97" i="7"/>
  <c r="V97" i="7"/>
  <c r="Y120" i="7"/>
  <c r="X120" i="7"/>
  <c r="V120" i="7"/>
  <c r="W120" i="7"/>
  <c r="X125" i="7"/>
  <c r="Y136" i="7"/>
  <c r="X78" i="7"/>
  <c r="X55" i="7"/>
  <c r="Y418" i="7"/>
  <c r="X418" i="7"/>
  <c r="W418" i="7"/>
  <c r="V418" i="7"/>
  <c r="Y428" i="7"/>
  <c r="X428" i="7"/>
  <c r="W428" i="7"/>
  <c r="V428" i="7"/>
  <c r="X378" i="7"/>
  <c r="W378" i="7"/>
  <c r="Y378" i="7"/>
  <c r="V378" i="7"/>
  <c r="AF366" i="7"/>
  <c r="X382" i="7"/>
  <c r="Y333" i="7"/>
  <c r="X333" i="7"/>
  <c r="W333" i="7"/>
  <c r="V333" i="7"/>
  <c r="AA332" i="7"/>
  <c r="Z332" i="7"/>
  <c r="M332" i="7" s="1"/>
  <c r="AF362" i="7"/>
  <c r="Y294" i="7"/>
  <c r="V294" i="7"/>
  <c r="X294" i="7"/>
  <c r="W294" i="7"/>
  <c r="Y263" i="7"/>
  <c r="X263" i="7"/>
  <c r="W263" i="7"/>
  <c r="V263" i="7"/>
  <c r="Y262" i="7"/>
  <c r="X262" i="7"/>
  <c r="W262" i="7"/>
  <c r="V262" i="7"/>
  <c r="Z267" i="7"/>
  <c r="M267" i="7" s="1"/>
  <c r="W195" i="7"/>
  <c r="V195" i="7"/>
  <c r="Y195" i="7"/>
  <c r="X195" i="7"/>
  <c r="V199" i="7"/>
  <c r="Y199" i="7"/>
  <c r="X199" i="7"/>
  <c r="W199" i="7"/>
  <c r="Y290" i="7"/>
  <c r="Y212" i="7"/>
  <c r="V212" i="7"/>
  <c r="X212" i="7"/>
  <c r="W212" i="7"/>
  <c r="Y214" i="7"/>
  <c r="V214" i="7"/>
  <c r="W214" i="7"/>
  <c r="X214" i="7"/>
  <c r="V168" i="7"/>
  <c r="Y168" i="7"/>
  <c r="W168" i="7"/>
  <c r="X168" i="7"/>
  <c r="Y175" i="7"/>
  <c r="X175" i="7"/>
  <c r="V175" i="7"/>
  <c r="W175" i="7"/>
  <c r="AA162" i="7"/>
  <c r="Z112" i="7"/>
  <c r="M112" i="7" s="1"/>
  <c r="Y421" i="7"/>
  <c r="X421" i="7"/>
  <c r="Y414" i="7"/>
  <c r="X414" i="7"/>
  <c r="W414" i="7"/>
  <c r="V414" i="7"/>
  <c r="X389" i="7"/>
  <c r="Y389" i="7"/>
  <c r="Z405" i="7"/>
  <c r="M405" i="7" s="1"/>
  <c r="AA405" i="7"/>
  <c r="AF426" i="7"/>
  <c r="AA423" i="7"/>
  <c r="Z423" i="7"/>
  <c r="M423" i="7" s="1"/>
  <c r="X396" i="7"/>
  <c r="Y396" i="7"/>
  <c r="W396" i="7"/>
  <c r="V396" i="7"/>
  <c r="X400" i="7"/>
  <c r="W400" i="7"/>
  <c r="Y400" i="7"/>
  <c r="V400" i="7"/>
  <c r="AA359" i="7"/>
  <c r="Z359" i="7"/>
  <c r="M359" i="7" s="1"/>
  <c r="Y324" i="7"/>
  <c r="X324" i="7"/>
  <c r="W324" i="7"/>
  <c r="V324" i="7"/>
  <c r="Y382" i="7"/>
  <c r="V314" i="7"/>
  <c r="X314" i="7"/>
  <c r="W314" i="7"/>
  <c r="Y314" i="7"/>
  <c r="Y346" i="7"/>
  <c r="X260" i="7"/>
  <c r="V260" i="7"/>
  <c r="Y260" i="7"/>
  <c r="W260" i="7"/>
  <c r="Y317" i="7"/>
  <c r="Y316" i="7"/>
  <c r="V253" i="7"/>
  <c r="Y253" i="7"/>
  <c r="X253" i="7"/>
  <c r="W253" i="7"/>
  <c r="W234" i="7"/>
  <c r="V234" i="7"/>
  <c r="Y234" i="7"/>
  <c r="X234" i="7"/>
  <c r="W290" i="7"/>
  <c r="X248" i="7"/>
  <c r="Y248" i="7"/>
  <c r="W248" i="7"/>
  <c r="V248" i="7"/>
  <c r="X172" i="7"/>
  <c r="AA286" i="7"/>
  <c r="Z286" i="7"/>
  <c r="M286" i="7" s="1"/>
  <c r="X277" i="7"/>
  <c r="V277" i="7"/>
  <c r="Y277" i="7"/>
  <c r="W277" i="7"/>
  <c r="AA243" i="7"/>
  <c r="V272" i="7"/>
  <c r="X151" i="7"/>
  <c r="W151" i="7"/>
  <c r="V241" i="7"/>
  <c r="Y241" i="7"/>
  <c r="X241" i="7"/>
  <c r="W241" i="7"/>
  <c r="V226" i="7"/>
  <c r="Y226" i="7"/>
  <c r="X226" i="7"/>
  <c r="W226" i="7"/>
  <c r="Y220" i="7"/>
  <c r="X210" i="7"/>
  <c r="V207" i="7"/>
  <c r="X196" i="7"/>
  <c r="X93" i="7"/>
  <c r="V93" i="7"/>
  <c r="Y93" i="7"/>
  <c r="W93" i="7"/>
  <c r="Y155" i="7"/>
  <c r="AA146" i="7"/>
  <c r="Z146" i="7"/>
  <c r="M146" i="7" s="1"/>
  <c r="V63" i="7"/>
  <c r="W63" i="7"/>
  <c r="Y63" i="7"/>
  <c r="X63" i="7"/>
  <c r="Y57" i="7"/>
  <c r="V57" i="7"/>
  <c r="X57" i="7"/>
  <c r="W57" i="7"/>
  <c r="W22" i="7"/>
  <c r="V22" i="7"/>
  <c r="Y22" i="7"/>
  <c r="X22" i="7"/>
  <c r="V121" i="7"/>
  <c r="Y121" i="7"/>
  <c r="X121" i="7"/>
  <c r="W121" i="7"/>
  <c r="Y31" i="7"/>
  <c r="X143" i="7"/>
  <c r="W28" i="7"/>
  <c r="Y28" i="7"/>
  <c r="V28" i="7"/>
  <c r="X28" i="7"/>
  <c r="AA73" i="7"/>
  <c r="Z73" i="7"/>
  <c r="M73" i="7" s="1"/>
  <c r="X136" i="7"/>
  <c r="W55" i="7"/>
  <c r="Y422" i="7"/>
  <c r="X422" i="7"/>
  <c r="W422" i="7"/>
  <c r="V422" i="7"/>
  <c r="X404" i="7"/>
  <c r="W404" i="7"/>
  <c r="Y404" i="7"/>
  <c r="V404" i="7"/>
  <c r="W401" i="7"/>
  <c r="Y401" i="7"/>
  <c r="X401" i="7"/>
  <c r="V401" i="7"/>
  <c r="W374" i="7"/>
  <c r="V374" i="7"/>
  <c r="Y374" i="7"/>
  <c r="W392" i="7"/>
  <c r="X374" i="7"/>
  <c r="V373" i="7"/>
  <c r="Y373" i="7"/>
  <c r="W373" i="7"/>
  <c r="X373" i="7"/>
  <c r="Y313" i="7"/>
  <c r="X313" i="7"/>
  <c r="W313" i="7"/>
  <c r="V313" i="7"/>
  <c r="X351" i="7"/>
  <c r="V351" i="7"/>
  <c r="Y351" i="7"/>
  <c r="W351" i="7"/>
  <c r="W301" i="7"/>
  <c r="Y301" i="7"/>
  <c r="X301" i="7"/>
  <c r="V301" i="7"/>
  <c r="V346" i="7"/>
  <c r="Y292" i="7"/>
  <c r="X292" i="7"/>
  <c r="W292" i="7"/>
  <c r="V292" i="7"/>
  <c r="X356" i="7"/>
  <c r="V341" i="7"/>
  <c r="W317" i="7"/>
  <c r="V232" i="7"/>
  <c r="Y232" i="7"/>
  <c r="X232" i="7"/>
  <c r="W232" i="7"/>
  <c r="Y281" i="7"/>
  <c r="X281" i="7"/>
  <c r="W281" i="7"/>
  <c r="V281" i="7"/>
  <c r="Y302" i="7"/>
  <c r="V302" i="7"/>
  <c r="W302" i="7"/>
  <c r="X302" i="7"/>
  <c r="W272" i="7"/>
  <c r="X211" i="7"/>
  <c r="W211" i="7"/>
  <c r="V211" i="7"/>
  <c r="Y211" i="7"/>
  <c r="Y150" i="7"/>
  <c r="W150" i="7"/>
  <c r="V150" i="7"/>
  <c r="X150" i="7"/>
  <c r="Y206" i="7"/>
  <c r="W206" i="7"/>
  <c r="V206" i="7"/>
  <c r="X206" i="7"/>
  <c r="Y210" i="7"/>
  <c r="V109" i="7"/>
  <c r="W109" i="7"/>
  <c r="Y109" i="7"/>
  <c r="X109" i="7"/>
  <c r="Y196" i="7"/>
  <c r="AA196" i="7" s="1"/>
  <c r="Y161" i="7"/>
  <c r="X161" i="7"/>
  <c r="W161" i="7"/>
  <c r="V161" i="7"/>
  <c r="Y79" i="7"/>
  <c r="W79" i="7"/>
  <c r="V79" i="7"/>
  <c r="X79" i="7"/>
  <c r="Y51" i="7"/>
  <c r="X51" i="7"/>
  <c r="W51" i="7"/>
  <c r="V51" i="7"/>
  <c r="AF122" i="7"/>
  <c r="AA152" i="7"/>
  <c r="Z152" i="7"/>
  <c r="M152" i="7" s="1"/>
  <c r="AF90" i="7"/>
  <c r="V155" i="7"/>
  <c r="X64" i="7"/>
  <c r="V64" i="7"/>
  <c r="Y64" i="7"/>
  <c r="W64" i="7"/>
  <c r="V61" i="7"/>
  <c r="V117" i="7"/>
  <c r="X117" i="7"/>
  <c r="W117" i="7"/>
  <c r="Y117" i="7"/>
  <c r="Y56" i="7"/>
  <c r="W56" i="7"/>
  <c r="V56" i="7"/>
  <c r="X56" i="7"/>
  <c r="W31" i="7"/>
  <c r="V72" i="7"/>
  <c r="Y30" i="7"/>
  <c r="X30" i="7"/>
  <c r="W30" i="7"/>
  <c r="V30" i="7"/>
  <c r="Y21" i="7"/>
  <c r="X21" i="7"/>
  <c r="W21" i="7"/>
  <c r="V21" i="7"/>
  <c r="X16" i="7"/>
  <c r="Y118" i="7"/>
  <c r="Z29" i="7"/>
  <c r="M29" i="7" s="1"/>
  <c r="Y25" i="7"/>
  <c r="X25" i="7"/>
  <c r="V25" i="7"/>
  <c r="W25" i="7"/>
  <c r="Z106" i="7"/>
  <c r="M106" i="7" s="1"/>
  <c r="AA106" i="7"/>
  <c r="Z436" i="7"/>
  <c r="M436" i="7" s="1"/>
  <c r="V440" i="7"/>
  <c r="Y440" i="7"/>
  <c r="X440" i="7"/>
  <c r="W440" i="7"/>
  <c r="Y415" i="7"/>
  <c r="X415" i="7"/>
  <c r="W415" i="7"/>
  <c r="Y437" i="7"/>
  <c r="X437" i="7"/>
  <c r="W437" i="7"/>
  <c r="V437" i="7"/>
  <c r="AA413" i="7"/>
  <c r="Z413" i="7"/>
  <c r="M413" i="7" s="1"/>
  <c r="X392" i="7"/>
  <c r="Y368" i="7"/>
  <c r="X368" i="7"/>
  <c r="W368" i="7"/>
  <c r="V368" i="7"/>
  <c r="V350" i="7"/>
  <c r="X350" i="7"/>
  <c r="W350" i="7"/>
  <c r="Y350" i="7"/>
  <c r="Z376" i="7"/>
  <c r="Z291" i="7"/>
  <c r="M291" i="7" s="1"/>
  <c r="AA291" i="7"/>
  <c r="X257" i="7"/>
  <c r="W257" i="7"/>
  <c r="Y257" i="7"/>
  <c r="V257" i="7"/>
  <c r="Y341" i="7"/>
  <c r="W177" i="7"/>
  <c r="V177" i="7"/>
  <c r="Y177" i="7"/>
  <c r="X177" i="7"/>
  <c r="X233" i="7"/>
  <c r="W233" i="7"/>
  <c r="V233" i="7"/>
  <c r="Y233" i="7"/>
  <c r="Y246" i="7"/>
  <c r="X246" i="7"/>
  <c r="V246" i="7"/>
  <c r="W246" i="7"/>
  <c r="V181" i="7"/>
  <c r="Y181" i="7"/>
  <c r="W181" i="7"/>
  <c r="X181" i="7"/>
  <c r="X203" i="7"/>
  <c r="W203" i="7"/>
  <c r="V203" i="7"/>
  <c r="Y203" i="7"/>
  <c r="AF157" i="7"/>
  <c r="AA274" i="7"/>
  <c r="Z274" i="7"/>
  <c r="M274" i="7" s="1"/>
  <c r="Y165" i="7"/>
  <c r="W165" i="7"/>
  <c r="V165" i="7"/>
  <c r="X165" i="7"/>
  <c r="X116" i="7"/>
  <c r="Y116" i="7"/>
  <c r="W116" i="7"/>
  <c r="V116" i="7"/>
  <c r="Y139" i="7"/>
  <c r="V139" i="7"/>
  <c r="W139" i="7"/>
  <c r="X139" i="7"/>
  <c r="Y49" i="7"/>
  <c r="X49" i="7"/>
  <c r="V49" i="7"/>
  <c r="W126" i="7"/>
  <c r="V126" i="7"/>
  <c r="Y126" i="7"/>
  <c r="X126" i="7"/>
  <c r="V160" i="7"/>
  <c r="Z47" i="7"/>
  <c r="M47" i="7" s="1"/>
  <c r="X155" i="7"/>
  <c r="AF64" i="7"/>
  <c r="W53" i="7"/>
  <c r="X53" i="7"/>
  <c r="Y53" i="7"/>
  <c r="V53" i="7"/>
  <c r="Z83" i="7"/>
  <c r="M83" i="7" s="1"/>
  <c r="AA52" i="7"/>
  <c r="Z52" i="7"/>
  <c r="M52" i="7" s="1"/>
  <c r="Y86" i="7"/>
  <c r="X86" i="7"/>
  <c r="W86" i="7"/>
  <c r="V86" i="7"/>
  <c r="X115" i="7"/>
  <c r="Y115" i="7"/>
  <c r="W115" i="7"/>
  <c r="V115" i="7"/>
  <c r="X31" i="7"/>
  <c r="X72" i="7"/>
  <c r="Y16" i="7"/>
  <c r="W42" i="7"/>
  <c r="Y435" i="7"/>
  <c r="X435" i="7"/>
  <c r="W435" i="7"/>
  <c r="V435" i="7"/>
  <c r="W409" i="7"/>
  <c r="X409" i="7"/>
  <c r="Y416" i="7"/>
  <c r="X416" i="7"/>
  <c r="W416" i="7"/>
  <c r="V416" i="7"/>
  <c r="W394" i="7"/>
  <c r="V394" i="7"/>
  <c r="Y394" i="7"/>
  <c r="X394" i="7"/>
  <c r="W391" i="7"/>
  <c r="V391" i="7"/>
  <c r="Y391" i="7"/>
  <c r="X391" i="7"/>
  <c r="AA383" i="7"/>
  <c r="Z383" i="7"/>
  <c r="M383" i="7" s="1"/>
  <c r="Y392" i="7"/>
  <c r="X357" i="7"/>
  <c r="AF412" i="7"/>
  <c r="Y348" i="7"/>
  <c r="W348" i="7"/>
  <c r="X348" i="7"/>
  <c r="V348" i="7"/>
  <c r="X300" i="7"/>
  <c r="W300" i="7"/>
  <c r="Y300" i="7"/>
  <c r="V300" i="7"/>
  <c r="Y356" i="7"/>
  <c r="W255" i="7"/>
  <c r="Y255" i="7"/>
  <c r="X255" i="7"/>
  <c r="V255" i="7"/>
  <c r="W341" i="7"/>
  <c r="V282" i="7"/>
  <c r="Y282" i="7"/>
  <c r="X282" i="7"/>
  <c r="W282" i="7"/>
  <c r="X238" i="7"/>
  <c r="W238" i="7"/>
  <c r="Z311" i="7"/>
  <c r="M311" i="7" s="1"/>
  <c r="AA311" i="7"/>
  <c r="W198" i="7"/>
  <c r="V198" i="7"/>
  <c r="X198" i="7"/>
  <c r="Y198" i="7"/>
  <c r="AA190" i="7"/>
  <c r="Y258" i="7"/>
  <c r="X258" i="7"/>
  <c r="V258" i="7"/>
  <c r="W258" i="7"/>
  <c r="Z230" i="7"/>
  <c r="M230" i="7" s="1"/>
  <c r="AA230" i="7"/>
  <c r="V204" i="7"/>
  <c r="W184" i="7"/>
  <c r="V184" i="7"/>
  <c r="X184" i="7"/>
  <c r="Y184" i="7"/>
  <c r="V194" i="7"/>
  <c r="Z170" i="7"/>
  <c r="M170" i="7" s="1"/>
  <c r="Y143" i="7"/>
  <c r="Y160" i="7"/>
  <c r="V148" i="7"/>
  <c r="W167" i="7"/>
  <c r="AF86" i="7"/>
  <c r="X62" i="7"/>
  <c r="Y62" i="7"/>
  <c r="W62" i="7"/>
  <c r="V62" i="7"/>
  <c r="V157" i="7"/>
  <c r="Z46" i="7"/>
  <c r="M46" i="7" s="1"/>
  <c r="Y72" i="7"/>
  <c r="AA18" i="7"/>
  <c r="Z18" i="7"/>
  <c r="M18" i="7" s="1"/>
  <c r="AF18" i="7" s="1"/>
  <c r="W20" i="7"/>
  <c r="Y20" i="7"/>
  <c r="X20" i="7"/>
  <c r="V20" i="7"/>
  <c r="W16" i="7"/>
  <c r="X42" i="7"/>
  <c r="Y12" i="7"/>
  <c r="X12" i="7"/>
  <c r="W12" i="7"/>
  <c r="V12" i="7"/>
  <c r="W81" i="7"/>
  <c r="V421" i="7"/>
  <c r="V409" i="7"/>
  <c r="AA434" i="7"/>
  <c r="Z434" i="7"/>
  <c r="M434" i="7" s="1"/>
  <c r="X393" i="7"/>
  <c r="Y393" i="7"/>
  <c r="W393" i="7"/>
  <c r="V393" i="7"/>
  <c r="Z411" i="7"/>
  <c r="M411" i="7" s="1"/>
  <c r="AA411" i="7"/>
  <c r="V395" i="7"/>
  <c r="Y395" i="7"/>
  <c r="X395" i="7"/>
  <c r="W395" i="7"/>
  <c r="V364" i="7"/>
  <c r="Z375" i="7"/>
  <c r="M375" i="7" s="1"/>
  <c r="AA375" i="7"/>
  <c r="W285" i="7"/>
  <c r="Y285" i="7"/>
  <c r="X285" i="7"/>
  <c r="V285" i="7"/>
  <c r="V288" i="7"/>
  <c r="Y288" i="7"/>
  <c r="X288" i="7"/>
  <c r="W288" i="7"/>
  <c r="V235" i="7"/>
  <c r="X235" i="7"/>
  <c r="W235" i="7"/>
  <c r="Y235" i="7"/>
  <c r="X265" i="7"/>
  <c r="V265" i="7"/>
  <c r="Y265" i="7"/>
  <c r="W265" i="7"/>
  <c r="Y287" i="7"/>
  <c r="X287" i="7"/>
  <c r="W287" i="7"/>
  <c r="V287" i="7"/>
  <c r="Y280" i="7"/>
  <c r="X280" i="7"/>
  <c r="W280" i="7"/>
  <c r="V280" i="7"/>
  <c r="W237" i="7"/>
  <c r="Y237" i="7"/>
  <c r="X237" i="7"/>
  <c r="V237" i="7"/>
  <c r="Z228" i="7"/>
  <c r="M228" i="7" s="1"/>
  <c r="AA228" i="7"/>
  <c r="Y244" i="7"/>
  <c r="X244" i="7"/>
  <c r="V244" i="7"/>
  <c r="W244" i="7"/>
  <c r="AA192" i="7"/>
  <c r="Z192" i="7"/>
  <c r="M192" i="7" s="1"/>
  <c r="AA251" i="7"/>
  <c r="Z251" i="7"/>
  <c r="M251" i="7" s="1"/>
  <c r="V266" i="7"/>
  <c r="Y149" i="7"/>
  <c r="X149" i="7"/>
  <c r="V149" i="7"/>
  <c r="W84" i="7"/>
  <c r="V84" i="7"/>
  <c r="Y84" i="7"/>
  <c r="X84" i="7"/>
  <c r="V104" i="7"/>
  <c r="W104" i="7"/>
  <c r="X104" i="7"/>
  <c r="Y104" i="7"/>
  <c r="V143" i="7"/>
  <c r="AA76" i="7"/>
  <c r="Z76" i="7"/>
  <c r="M76" i="7" s="1"/>
  <c r="X122" i="7"/>
  <c r="V122" i="7"/>
  <c r="Y122" i="7"/>
  <c r="W122" i="7"/>
  <c r="Y87" i="7"/>
  <c r="X87" i="7"/>
  <c r="W87" i="7"/>
  <c r="V87" i="7"/>
  <c r="W145" i="7"/>
  <c r="V145" i="7"/>
  <c r="Y96" i="7"/>
  <c r="W96" i="7"/>
  <c r="V96" i="7"/>
  <c r="X96" i="7"/>
  <c r="AA58" i="7"/>
  <c r="Z58" i="7"/>
  <c r="M58" i="7" s="1"/>
  <c r="Y74" i="7"/>
  <c r="W74" i="7"/>
  <c r="X74" i="7"/>
  <c r="V74" i="7"/>
  <c r="W49" i="7"/>
  <c r="V167" i="7"/>
  <c r="W61" i="7"/>
  <c r="W39" i="7"/>
  <c r="Y39" i="7"/>
  <c r="X39" i="7"/>
  <c r="V39" i="7"/>
  <c r="V42" i="7"/>
  <c r="AA48" i="7"/>
  <c r="Z48" i="7"/>
  <c r="M48" i="7" s="1"/>
  <c r="X81" i="7"/>
  <c r="V13" i="7"/>
  <c r="Y430" i="7"/>
  <c r="X430" i="7"/>
  <c r="W430" i="7"/>
  <c r="V430" i="7"/>
  <c r="Y420" i="7"/>
  <c r="X420" i="7"/>
  <c r="W420" i="7"/>
  <c r="V420" i="7"/>
  <c r="Y408" i="7"/>
  <c r="X408" i="7"/>
  <c r="W408" i="7"/>
  <c r="V408" i="7"/>
  <c r="X370" i="7"/>
  <c r="W370" i="7"/>
  <c r="V370" i="7"/>
  <c r="Y370" i="7"/>
  <c r="V308" i="7"/>
  <c r="Y308" i="7"/>
  <c r="X308" i="7"/>
  <c r="W308" i="7"/>
  <c r="X303" i="7"/>
  <c r="Y303" i="7"/>
  <c r="V303" i="7"/>
  <c r="W303" i="7"/>
  <c r="V276" i="7"/>
  <c r="Y276" i="7"/>
  <c r="X276" i="7"/>
  <c r="W276" i="7"/>
  <c r="X271" i="7"/>
  <c r="V271" i="7"/>
  <c r="Y271" i="7"/>
  <c r="W271" i="7"/>
  <c r="Z322" i="7"/>
  <c r="M322" i="7" s="1"/>
  <c r="AA322" i="7"/>
  <c r="W304" i="7"/>
  <c r="V304" i="7"/>
  <c r="Y304" i="7"/>
  <c r="X304" i="7"/>
  <c r="V163" i="7"/>
  <c r="X163" i="7"/>
  <c r="Y163" i="7"/>
  <c r="W163" i="7"/>
  <c r="X254" i="7"/>
  <c r="Y254" i="7"/>
  <c r="W254" i="7"/>
  <c r="V254" i="7"/>
  <c r="V240" i="7"/>
  <c r="W240" i="7"/>
  <c r="Y240" i="7"/>
  <c r="X240" i="7"/>
  <c r="Z224" i="7"/>
  <c r="M224" i="7" s="1"/>
  <c r="AA224" i="7"/>
  <c r="AA202" i="7"/>
  <c r="W180" i="7"/>
  <c r="V180" i="7"/>
  <c r="X180" i="7"/>
  <c r="Y180" i="7"/>
  <c r="V98" i="7"/>
  <c r="Y98" i="7"/>
  <c r="X98" i="7"/>
  <c r="W98" i="7"/>
  <c r="X103" i="7"/>
  <c r="W103" i="7"/>
  <c r="V103" i="7"/>
  <c r="Y103" i="7"/>
  <c r="W32" i="7"/>
  <c r="Y32" i="7"/>
  <c r="V32" i="7"/>
  <c r="X32" i="7"/>
  <c r="Z135" i="7"/>
  <c r="M135" i="7" s="1"/>
  <c r="AA135" i="7"/>
  <c r="X61" i="7"/>
  <c r="Y33" i="7"/>
  <c r="X33" i="7"/>
  <c r="V33" i="7"/>
  <c r="W33" i="7"/>
  <c r="AF20" i="7"/>
  <c r="AA140" i="7"/>
  <c r="Z140" i="7"/>
  <c r="M140" i="7" s="1"/>
  <c r="Y81" i="7"/>
  <c r="V415" i="7"/>
  <c r="V403" i="7"/>
  <c r="W403" i="7"/>
  <c r="Y403" i="7"/>
  <c r="X403" i="7"/>
  <c r="Y399" i="7"/>
  <c r="V399" i="7"/>
  <c r="X399" i="7"/>
  <c r="W399" i="7"/>
  <c r="Z381" i="7"/>
  <c r="M381" i="7" s="1"/>
  <c r="X334" i="7"/>
  <c r="W334" i="7"/>
  <c r="Y334" i="7"/>
  <c r="V334" i="7"/>
  <c r="Z358" i="7"/>
  <c r="M358" i="7" s="1"/>
  <c r="AA358" i="7"/>
  <c r="AA365" i="7"/>
  <c r="Z365" i="7"/>
  <c r="M365" i="7" s="1"/>
  <c r="Z340" i="7"/>
  <c r="M340" i="7" s="1"/>
  <c r="AA340" i="7"/>
  <c r="Y305" i="7"/>
  <c r="X305" i="7"/>
  <c r="W305" i="7"/>
  <c r="V305" i="7"/>
  <c r="X242" i="7"/>
  <c r="V242" i="7"/>
  <c r="Y242" i="7"/>
  <c r="W242" i="7"/>
  <c r="V264" i="7"/>
  <c r="X264" i="7"/>
  <c r="W264" i="7"/>
  <c r="Y264" i="7"/>
  <c r="Y321" i="7"/>
  <c r="W310" i="7"/>
  <c r="Y209" i="7"/>
  <c r="X209" i="7"/>
  <c r="Z261" i="7"/>
  <c r="M261" i="7" s="1"/>
  <c r="AA261" i="7"/>
  <c r="Y231" i="7"/>
  <c r="X231" i="7"/>
  <c r="W231" i="7"/>
  <c r="V231" i="7"/>
  <c r="V318" i="7"/>
  <c r="V209" i="7"/>
  <c r="V216" i="7"/>
  <c r="X216" i="7"/>
  <c r="W216" i="7"/>
  <c r="Y216" i="7"/>
  <c r="W172" i="7"/>
  <c r="Y250" i="7"/>
  <c r="W250" i="7"/>
  <c r="V250" i="7"/>
  <c r="X250" i="7"/>
  <c r="Y219" i="7"/>
  <c r="X219" i="7"/>
  <c r="W219" i="7"/>
  <c r="V219" i="7"/>
  <c r="Y156" i="7"/>
  <c r="W156" i="7"/>
  <c r="V156" i="7"/>
  <c r="X156" i="7"/>
  <c r="AA217" i="7"/>
  <c r="Z217" i="7"/>
  <c r="M217" i="7" s="1"/>
  <c r="Y266" i="7"/>
  <c r="V68" i="7"/>
  <c r="Y68" i="7"/>
  <c r="X68" i="7"/>
  <c r="W68" i="7"/>
  <c r="X185" i="7"/>
  <c r="W193" i="7"/>
  <c r="Y193" i="7"/>
  <c r="X193" i="7"/>
  <c r="V193" i="7"/>
  <c r="X189" i="7"/>
  <c r="W189" i="7"/>
  <c r="V189" i="7"/>
  <c r="Y189" i="7"/>
  <c r="W176" i="7"/>
  <c r="V176" i="7"/>
  <c r="Y176" i="7"/>
  <c r="X176" i="7"/>
  <c r="Y80" i="7"/>
  <c r="X80" i="7"/>
  <c r="W80" i="7"/>
  <c r="V80" i="7"/>
  <c r="W141" i="7"/>
  <c r="V141" i="7"/>
  <c r="X141" i="7"/>
  <c r="Y141" i="7"/>
  <c r="X118" i="7"/>
  <c r="V154" i="7"/>
  <c r="Z153" i="7"/>
  <c r="M153" i="7" s="1"/>
  <c r="AA153" i="7"/>
  <c r="X102" i="7"/>
  <c r="Y102" i="7"/>
  <c r="W102" i="7"/>
  <c r="V102" i="7"/>
  <c r="X94" i="7"/>
  <c r="V94" i="7"/>
  <c r="Y94" i="7"/>
  <c r="W94" i="7"/>
  <c r="W26" i="7"/>
  <c r="X26" i="7"/>
  <c r="Y26" i="7"/>
  <c r="V26" i="7"/>
  <c r="X67" i="7"/>
  <c r="Y15" i="7"/>
  <c r="X15" i="7"/>
  <c r="W15" i="7"/>
  <c r="V15" i="7"/>
  <c r="Y13" i="7"/>
  <c r="Y442" i="7"/>
  <c r="X442" i="7"/>
  <c r="W442" i="7"/>
  <c r="V442" i="7"/>
  <c r="X410" i="7"/>
  <c r="W410" i="7"/>
  <c r="Y410" i="7"/>
  <c r="V410" i="7"/>
  <c r="W343" i="7"/>
  <c r="Y343" i="7"/>
  <c r="X343" i="7"/>
  <c r="V343" i="7"/>
  <c r="Y412" i="7"/>
  <c r="X412" i="7"/>
  <c r="W412" i="7"/>
  <c r="V412" i="7"/>
  <c r="X331" i="7"/>
  <c r="W331" i="7"/>
  <c r="Y331" i="7"/>
  <c r="V331" i="7"/>
  <c r="X339" i="7"/>
  <c r="Y339" i="7"/>
  <c r="W339" i="7"/>
  <c r="V339" i="7"/>
  <c r="Y362" i="7"/>
  <c r="X362" i="7"/>
  <c r="W362" i="7"/>
  <c r="V362" i="7"/>
  <c r="V330" i="7"/>
  <c r="Y330" i="7"/>
  <c r="X330" i="7"/>
  <c r="W330" i="7"/>
  <c r="X299" i="7"/>
  <c r="Y299" i="7"/>
  <c r="W299" i="7"/>
  <c r="V299" i="7"/>
  <c r="Y268" i="7"/>
  <c r="X268" i="7"/>
  <c r="W268" i="7"/>
  <c r="V268" i="7"/>
  <c r="W273" i="7"/>
  <c r="X273" i="7"/>
  <c r="V273" i="7"/>
  <c r="Y273" i="7"/>
  <c r="X367" i="7"/>
  <c r="V270" i="7"/>
  <c r="W270" i="7"/>
  <c r="Y270" i="7"/>
  <c r="X270" i="7"/>
  <c r="V321" i="7"/>
  <c r="X310" i="7"/>
  <c r="Y275" i="7"/>
  <c r="X275" i="7"/>
  <c r="W275" i="7"/>
  <c r="V275" i="7"/>
  <c r="Y222" i="7"/>
  <c r="X222" i="7"/>
  <c r="V256" i="7"/>
  <c r="X229" i="7"/>
  <c r="W229" i="7"/>
  <c r="Y229" i="7"/>
  <c r="V229" i="7"/>
  <c r="W138" i="7"/>
  <c r="Y138" i="7"/>
  <c r="X138" i="7"/>
  <c r="V138" i="7"/>
  <c r="AF156" i="7"/>
  <c r="Y144" i="7"/>
  <c r="W144" i="7"/>
  <c r="V144" i="7"/>
  <c r="X144" i="7"/>
  <c r="Y133" i="7"/>
  <c r="V133" i="7"/>
  <c r="X133" i="7"/>
  <c r="W133" i="7"/>
  <c r="Y269" i="7"/>
  <c r="X269" i="7"/>
  <c r="W269" i="7"/>
  <c r="V269" i="7"/>
  <c r="Y197" i="7"/>
  <c r="X197" i="7"/>
  <c r="W197" i="7"/>
  <c r="V197" i="7"/>
  <c r="Y185" i="7"/>
  <c r="V179" i="7"/>
  <c r="AA218" i="7"/>
  <c r="X54" i="7"/>
  <c r="W54" i="7"/>
  <c r="V54" i="7"/>
  <c r="Y54" i="7"/>
  <c r="Y137" i="7"/>
  <c r="Z131" i="7"/>
  <c r="M131" i="7" s="1"/>
  <c r="AA131" i="7"/>
  <c r="AA88" i="7"/>
  <c r="Z88" i="7"/>
  <c r="M88" i="7" s="1"/>
  <c r="Y27" i="7"/>
  <c r="V27" i="7"/>
  <c r="X27" i="7"/>
  <c r="W27" i="7"/>
  <c r="X19" i="7"/>
  <c r="Y67" i="7"/>
  <c r="Y424" i="7"/>
  <c r="X424" i="7"/>
  <c r="W424" i="7"/>
  <c r="V424" i="7"/>
  <c r="AA432" i="7"/>
  <c r="Z432" i="7"/>
  <c r="M432" i="7" s="1"/>
  <c r="AF377" i="7"/>
  <c r="V349" i="7"/>
  <c r="Y349" i="7"/>
  <c r="X349" i="7"/>
  <c r="W349" i="7"/>
  <c r="Y355" i="7"/>
  <c r="X355" i="7"/>
  <c r="W355" i="7"/>
  <c r="V355" i="7"/>
  <c r="AA336" i="7"/>
  <c r="Y337" i="7"/>
  <c r="V337" i="7"/>
  <c r="X337" i="7"/>
  <c r="W337" i="7"/>
  <c r="Z298" i="7"/>
  <c r="AA298" i="7"/>
  <c r="W279" i="7"/>
  <c r="V279" i="7"/>
  <c r="Y279" i="7"/>
  <c r="X279" i="7"/>
  <c r="Y367" i="7"/>
  <c r="AA307" i="7"/>
  <c r="Z307" i="7"/>
  <c r="M307" i="7" s="1"/>
  <c r="X256" i="7"/>
  <c r="Y194" i="7"/>
  <c r="X194" i="7"/>
  <c r="X171" i="7"/>
  <c r="V171" i="7"/>
  <c r="Y171" i="7"/>
  <c r="W171" i="7"/>
  <c r="X239" i="7"/>
  <c r="W239" i="7"/>
  <c r="Y239" i="7"/>
  <c r="V239" i="7"/>
  <c r="AA174" i="7"/>
  <c r="Z174" i="7"/>
  <c r="M174" i="7" s="1"/>
  <c r="W179" i="7"/>
  <c r="V151" i="7"/>
  <c r="Y201" i="7"/>
  <c r="X201" i="7"/>
  <c r="W201" i="7"/>
  <c r="V201" i="7"/>
  <c r="Y183" i="7"/>
  <c r="W183" i="7"/>
  <c r="V183" i="7"/>
  <c r="X183" i="7"/>
  <c r="V110" i="7"/>
  <c r="Y110" i="7"/>
  <c r="X110" i="7"/>
  <c r="W110" i="7"/>
  <c r="X137" i="7"/>
  <c r="W90" i="7"/>
  <c r="Y90" i="7"/>
  <c r="X90" i="7"/>
  <c r="V90" i="7"/>
  <c r="X134" i="7"/>
  <c r="W134" i="7"/>
  <c r="V134" i="7"/>
  <c r="Y134" i="7"/>
  <c r="X129" i="7"/>
  <c r="V129" i="7"/>
  <c r="Y129" i="7"/>
  <c r="W129" i="7"/>
  <c r="X70" i="7"/>
  <c r="V70" i="7"/>
  <c r="Y70" i="7"/>
  <c r="W70" i="7"/>
  <c r="X35" i="7"/>
  <c r="W35" i="7"/>
  <c r="V35" i="7"/>
  <c r="Y35" i="7"/>
  <c r="X24" i="7"/>
  <c r="Y24" i="7"/>
  <c r="W24" i="7"/>
  <c r="V24" i="7"/>
  <c r="Z77" i="7"/>
  <c r="M77" i="7" s="1"/>
  <c r="AA77" i="7"/>
  <c r="W132" i="7"/>
  <c r="X132" i="7"/>
  <c r="V132" i="7"/>
  <c r="Y132" i="7"/>
  <c r="W19" i="7"/>
  <c r="X41" i="7"/>
  <c r="AA41" i="7" s="1"/>
  <c r="V19" i="7"/>
  <c r="W67" i="7"/>
  <c r="Y78" i="7"/>
  <c r="X390" i="7"/>
  <c r="Y390" i="7"/>
  <c r="W390" i="7"/>
  <c r="V390" i="7"/>
  <c r="W397" i="7"/>
  <c r="V397" i="7"/>
  <c r="Y397" i="7"/>
  <c r="X397" i="7"/>
  <c r="AA417" i="7"/>
  <c r="Z417" i="7"/>
  <c r="M417" i="7" s="1"/>
  <c r="X384" i="7"/>
  <c r="W384" i="7"/>
  <c r="Y384" i="7"/>
  <c r="V384" i="7"/>
  <c r="Y406" i="7"/>
  <c r="X406" i="7"/>
  <c r="W406" i="7"/>
  <c r="V406" i="7"/>
  <c r="Y402" i="7"/>
  <c r="X402" i="7"/>
  <c r="W402" i="7"/>
  <c r="V402" i="7"/>
  <c r="Z388" i="7"/>
  <c r="M388" i="7" s="1"/>
  <c r="AA407" i="7"/>
  <c r="Z407" i="7"/>
  <c r="Y409" i="7"/>
  <c r="Y366" i="7"/>
  <c r="X366" i="7"/>
  <c r="W366" i="7"/>
  <c r="V366" i="7"/>
  <c r="X353" i="7"/>
  <c r="W353" i="7"/>
  <c r="Y353" i="7"/>
  <c r="V353" i="7"/>
  <c r="Y328" i="7"/>
  <c r="W328" i="7"/>
  <c r="V328" i="7"/>
  <c r="X328" i="7"/>
  <c r="X320" i="7"/>
  <c r="V320" i="7"/>
  <c r="Y320" i="7"/>
  <c r="W320" i="7"/>
  <c r="Z354" i="7"/>
  <c r="M354" i="7" s="1"/>
  <c r="AA354" i="7"/>
  <c r="Z326" i="7"/>
  <c r="AA326" i="7"/>
  <c r="AF262" i="7"/>
  <c r="W252" i="7"/>
  <c r="V252" i="7"/>
  <c r="Y252" i="7"/>
  <c r="X252" i="7"/>
  <c r="V310" i="7"/>
  <c r="Y256" i="7"/>
  <c r="X221" i="7"/>
  <c r="W221" i="7"/>
  <c r="V221" i="7"/>
  <c r="Y221" i="7"/>
  <c r="AF210" i="7"/>
  <c r="V247" i="7"/>
  <c r="W247" i="7"/>
  <c r="Y247" i="7"/>
  <c r="X247" i="7"/>
  <c r="W166" i="7"/>
  <c r="V166" i="7"/>
  <c r="X166" i="7"/>
  <c r="Y166" i="7"/>
  <c r="AF196" i="7"/>
  <c r="X158" i="7"/>
  <c r="V158" i="7"/>
  <c r="W158" i="7"/>
  <c r="Y158" i="7"/>
  <c r="W209" i="7"/>
  <c r="Y151" i="7"/>
  <c r="V69" i="7"/>
  <c r="Y69" i="7"/>
  <c r="X69" i="7"/>
  <c r="W69" i="7"/>
  <c r="Z130" i="7"/>
  <c r="M130" i="7" s="1"/>
  <c r="AA130" i="7"/>
  <c r="Z85" i="7"/>
  <c r="M85" i="7" s="1"/>
  <c r="Y125" i="7"/>
  <c r="AA125" i="7" s="1"/>
  <c r="Y40" i="7"/>
  <c r="X40" i="7"/>
  <c r="W40" i="7"/>
  <c r="V40" i="7"/>
  <c r="W14" i="7"/>
  <c r="Y14" i="7"/>
  <c r="X14" i="7"/>
  <c r="V14" i="7"/>
  <c r="AF33" i="7"/>
  <c r="Y434" i="6"/>
  <c r="X434" i="6"/>
  <c r="W434" i="6"/>
  <c r="V434" i="6"/>
  <c r="X378" i="6"/>
  <c r="W378" i="6"/>
  <c r="V378" i="6"/>
  <c r="Y378" i="6"/>
  <c r="X416" i="6"/>
  <c r="W416" i="6"/>
  <c r="V416" i="6"/>
  <c r="Y416" i="6"/>
  <c r="X390" i="6"/>
  <c r="W390" i="6"/>
  <c r="V390" i="6"/>
  <c r="Y390" i="6"/>
  <c r="AF341" i="6"/>
  <c r="Y339" i="6"/>
  <c r="X339" i="6"/>
  <c r="W339" i="6"/>
  <c r="V339" i="6"/>
  <c r="X366" i="6"/>
  <c r="Y301" i="6"/>
  <c r="X301" i="6"/>
  <c r="W301" i="6"/>
  <c r="V301" i="6"/>
  <c r="W387" i="6"/>
  <c r="Y364" i="6"/>
  <c r="X364" i="6"/>
  <c r="W364" i="6"/>
  <c r="V364" i="6"/>
  <c r="X329" i="6"/>
  <c r="X314" i="6"/>
  <c r="Y305" i="6"/>
  <c r="X305" i="6"/>
  <c r="W305" i="6"/>
  <c r="V305" i="6"/>
  <c r="X338" i="6"/>
  <c r="Y279" i="6"/>
  <c r="X279" i="6"/>
  <c r="W279" i="6"/>
  <c r="V279" i="6"/>
  <c r="V275" i="6"/>
  <c r="Y275" i="6"/>
  <c r="X275" i="6"/>
  <c r="W275" i="6"/>
  <c r="V292" i="6"/>
  <c r="V249" i="6"/>
  <c r="Y249" i="6"/>
  <c r="X249" i="6"/>
  <c r="W249" i="6"/>
  <c r="V219" i="6"/>
  <c r="Y219" i="6"/>
  <c r="X219" i="6"/>
  <c r="W219" i="6"/>
  <c r="X232" i="6"/>
  <c r="W232" i="6"/>
  <c r="V232" i="6"/>
  <c r="Y232" i="6"/>
  <c r="V352" i="6"/>
  <c r="Y286" i="6"/>
  <c r="Y270" i="6"/>
  <c r="X270" i="6"/>
  <c r="W270" i="6"/>
  <c r="Y246" i="6"/>
  <c r="X246" i="6"/>
  <c r="W246" i="6"/>
  <c r="Y324" i="6"/>
  <c r="Y229" i="6"/>
  <c r="X229" i="6"/>
  <c r="W229" i="6"/>
  <c r="V229" i="6"/>
  <c r="Y236" i="6"/>
  <c r="Z251" i="6"/>
  <c r="M251" i="6" s="1"/>
  <c r="AA251" i="6"/>
  <c r="Y176" i="6"/>
  <c r="X176" i="6"/>
  <c r="W176" i="6"/>
  <c r="V176" i="6"/>
  <c r="X159" i="6"/>
  <c r="X195" i="6"/>
  <c r="AF121" i="6"/>
  <c r="Y119" i="6"/>
  <c r="X119" i="6"/>
  <c r="W119" i="6"/>
  <c r="V119" i="6"/>
  <c r="W88" i="6"/>
  <c r="Z178" i="6"/>
  <c r="M178" i="6" s="1"/>
  <c r="Y129" i="6"/>
  <c r="X129" i="6"/>
  <c r="W129" i="6"/>
  <c r="V129" i="6"/>
  <c r="X171" i="6"/>
  <c r="AF78" i="6"/>
  <c r="AA132" i="6"/>
  <c r="Z132" i="6"/>
  <c r="M132" i="6" s="1"/>
  <c r="W83" i="6"/>
  <c r="X136" i="6"/>
  <c r="W124" i="6"/>
  <c r="Y50" i="6"/>
  <c r="X50" i="6"/>
  <c r="W50" i="6"/>
  <c r="V50" i="6"/>
  <c r="V51" i="6"/>
  <c r="X66" i="6"/>
  <c r="Y66" i="6"/>
  <c r="W66" i="6"/>
  <c r="V66" i="6"/>
  <c r="V44" i="6"/>
  <c r="W44" i="6"/>
  <c r="Y44" i="6"/>
  <c r="X44" i="6"/>
  <c r="X37" i="6"/>
  <c r="Y37" i="6"/>
  <c r="V37" i="6"/>
  <c r="W37" i="6"/>
  <c r="Y12" i="6"/>
  <c r="W12" i="6"/>
  <c r="V12" i="6"/>
  <c r="X12" i="6"/>
  <c r="V35" i="6"/>
  <c r="Y38" i="6"/>
  <c r="V287" i="6"/>
  <c r="Y287" i="6"/>
  <c r="X287" i="6"/>
  <c r="W287" i="6"/>
  <c r="W302" i="6"/>
  <c r="V302" i="6"/>
  <c r="Y302" i="6"/>
  <c r="X302" i="6"/>
  <c r="Y289" i="6"/>
  <c r="X289" i="6"/>
  <c r="W289" i="6"/>
  <c r="V289" i="6"/>
  <c r="AA269" i="6"/>
  <c r="Y204" i="6"/>
  <c r="X204" i="6"/>
  <c r="W204" i="6"/>
  <c r="V204" i="6"/>
  <c r="Z239" i="6"/>
  <c r="M239" i="6" s="1"/>
  <c r="AA239" i="6"/>
  <c r="X161" i="6"/>
  <c r="W161" i="6"/>
  <c r="V161" i="6"/>
  <c r="Y161" i="6"/>
  <c r="Y201" i="6"/>
  <c r="X201" i="6"/>
  <c r="W201" i="6"/>
  <c r="V201" i="6"/>
  <c r="Y199" i="6"/>
  <c r="X199" i="6"/>
  <c r="W199" i="6"/>
  <c r="V199" i="6"/>
  <c r="Y195" i="6"/>
  <c r="V84" i="6"/>
  <c r="Y84" i="6"/>
  <c r="X84" i="6"/>
  <c r="W84" i="6"/>
  <c r="Y120" i="6"/>
  <c r="X120" i="6"/>
  <c r="W120" i="6"/>
  <c r="V120" i="6"/>
  <c r="AA184" i="6"/>
  <c r="Z184" i="6"/>
  <c r="M184" i="6" s="1"/>
  <c r="Y171" i="6"/>
  <c r="AA144" i="6"/>
  <c r="Z144" i="6"/>
  <c r="M144" i="6" s="1"/>
  <c r="X83" i="6"/>
  <c r="Y58" i="6"/>
  <c r="V58" i="6"/>
  <c r="X58" i="6"/>
  <c r="W58" i="6"/>
  <c r="J439" i="6"/>
  <c r="J440" i="6"/>
  <c r="J442" i="6" s="1"/>
  <c r="J441" i="6"/>
  <c r="Y35" i="6"/>
  <c r="V38" i="6"/>
  <c r="V421" i="6"/>
  <c r="Y421" i="6"/>
  <c r="X421" i="6"/>
  <c r="W421" i="6"/>
  <c r="Y366" i="6"/>
  <c r="Y417" i="6"/>
  <c r="X417" i="6"/>
  <c r="W417" i="6"/>
  <c r="V417" i="6"/>
  <c r="Z375" i="6"/>
  <c r="M375" i="6" s="1"/>
  <c r="V389" i="6"/>
  <c r="Y389" i="6"/>
  <c r="X389" i="6"/>
  <c r="W389" i="6"/>
  <c r="V427" i="6"/>
  <c r="Y427" i="6"/>
  <c r="X427" i="6"/>
  <c r="W427" i="6"/>
  <c r="V395" i="6"/>
  <c r="Y395" i="6"/>
  <c r="X395" i="6"/>
  <c r="W395" i="6"/>
  <c r="Y387" i="6"/>
  <c r="AF364" i="6"/>
  <c r="X322" i="6"/>
  <c r="W322" i="6"/>
  <c r="V322" i="6"/>
  <c r="Y322" i="6"/>
  <c r="X288" i="6"/>
  <c r="W288" i="6"/>
  <c r="V288" i="6"/>
  <c r="Y288" i="6"/>
  <c r="AA347" i="6"/>
  <c r="Z347" i="6"/>
  <c r="M347" i="6" s="1"/>
  <c r="Y312" i="6"/>
  <c r="X312" i="6"/>
  <c r="W312" i="6"/>
  <c r="V312" i="6"/>
  <c r="Z318" i="6"/>
  <c r="M318" i="6" s="1"/>
  <c r="AA334" i="6"/>
  <c r="X292" i="6"/>
  <c r="V243" i="6"/>
  <c r="Y243" i="6"/>
  <c r="X243" i="6"/>
  <c r="W243" i="6"/>
  <c r="X352" i="6"/>
  <c r="W280" i="6"/>
  <c r="Y215" i="6"/>
  <c r="X215" i="6"/>
  <c r="W215" i="6"/>
  <c r="V215" i="6"/>
  <c r="Y234" i="6"/>
  <c r="X234" i="6"/>
  <c r="W234" i="6"/>
  <c r="V234" i="6"/>
  <c r="V172" i="6"/>
  <c r="Y172" i="6"/>
  <c r="X172" i="6"/>
  <c r="W172" i="6"/>
  <c r="V148" i="6"/>
  <c r="Y148" i="6"/>
  <c r="X148" i="6"/>
  <c r="W148" i="6"/>
  <c r="Z257" i="6"/>
  <c r="M257" i="6" s="1"/>
  <c r="AA257" i="6"/>
  <c r="Y168" i="6"/>
  <c r="X168" i="6"/>
  <c r="W168" i="6"/>
  <c r="V168" i="6"/>
  <c r="Y163" i="6"/>
  <c r="X163" i="6"/>
  <c r="W163" i="6"/>
  <c r="V163" i="6"/>
  <c r="W212" i="6"/>
  <c r="Y170" i="6"/>
  <c r="X170" i="6"/>
  <c r="W170" i="6"/>
  <c r="V170" i="6"/>
  <c r="AF161" i="6"/>
  <c r="V143" i="6"/>
  <c r="Y143" i="6"/>
  <c r="X143" i="6"/>
  <c r="W143" i="6"/>
  <c r="Y140" i="6"/>
  <c r="X140" i="6"/>
  <c r="W140" i="6"/>
  <c r="Y113" i="6"/>
  <c r="X113" i="6"/>
  <c r="W113" i="6"/>
  <c r="V113" i="6"/>
  <c r="AF90" i="6"/>
  <c r="Z180" i="6"/>
  <c r="M180" i="6" s="1"/>
  <c r="AA180" i="6"/>
  <c r="Y121" i="6"/>
  <c r="X121" i="6"/>
  <c r="W121" i="6"/>
  <c r="V121" i="6"/>
  <c r="V89" i="6"/>
  <c r="X87" i="6"/>
  <c r="Y83" i="6"/>
  <c r="V130" i="6"/>
  <c r="Y30" i="6"/>
  <c r="X30" i="6"/>
  <c r="W30" i="6"/>
  <c r="V30" i="6"/>
  <c r="V31" i="6"/>
  <c r="Y31" i="6"/>
  <c r="X31" i="6"/>
  <c r="W31" i="6"/>
  <c r="W38" i="6"/>
  <c r="X15" i="6"/>
  <c r="Y411" i="6"/>
  <c r="X411" i="6"/>
  <c r="W411" i="6"/>
  <c r="V411" i="6"/>
  <c r="Y342" i="6"/>
  <c r="V342" i="6"/>
  <c r="X342" i="6"/>
  <c r="W342" i="6"/>
  <c r="Y356" i="6"/>
  <c r="X356" i="6"/>
  <c r="W356" i="6"/>
  <c r="V356" i="6"/>
  <c r="Y399" i="6"/>
  <c r="X399" i="6"/>
  <c r="W399" i="6"/>
  <c r="V399" i="6"/>
  <c r="V310" i="6"/>
  <c r="Y310" i="6"/>
  <c r="X310" i="6"/>
  <c r="W310" i="6"/>
  <c r="W324" i="6"/>
  <c r="Y283" i="6"/>
  <c r="X283" i="6"/>
  <c r="W283" i="6"/>
  <c r="V283" i="6"/>
  <c r="Y299" i="6"/>
  <c r="X299" i="6"/>
  <c r="W299" i="6"/>
  <c r="V299" i="6"/>
  <c r="AA418" i="6"/>
  <c r="Z418" i="6"/>
  <c r="M418" i="6" s="1"/>
  <c r="Y317" i="6"/>
  <c r="X317" i="6"/>
  <c r="W317" i="6"/>
  <c r="V317" i="6"/>
  <c r="V213" i="6"/>
  <c r="Y213" i="6"/>
  <c r="X213" i="6"/>
  <c r="W213" i="6"/>
  <c r="X226" i="6"/>
  <c r="W226" i="6"/>
  <c r="V226" i="6"/>
  <c r="Y226" i="6"/>
  <c r="X280" i="6"/>
  <c r="Y264" i="6"/>
  <c r="X264" i="6"/>
  <c r="W264" i="6"/>
  <c r="Y271" i="6"/>
  <c r="X271" i="6"/>
  <c r="W271" i="6"/>
  <c r="V271" i="6"/>
  <c r="Y223" i="6"/>
  <c r="X223" i="6"/>
  <c r="W223" i="6"/>
  <c r="V223" i="6"/>
  <c r="AF262" i="6"/>
  <c r="AF169" i="6"/>
  <c r="Y193" i="6"/>
  <c r="X193" i="6"/>
  <c r="W193" i="6"/>
  <c r="V193" i="6"/>
  <c r="X212" i="6"/>
  <c r="Y203" i="6"/>
  <c r="X203" i="6"/>
  <c r="W203" i="6"/>
  <c r="V203" i="6"/>
  <c r="V147" i="6"/>
  <c r="V87" i="6"/>
  <c r="Y114" i="6"/>
  <c r="X114" i="6"/>
  <c r="W114" i="6"/>
  <c r="V114" i="6"/>
  <c r="AA104" i="6"/>
  <c r="Z104" i="6"/>
  <c r="M104" i="6" s="1"/>
  <c r="W89" i="6"/>
  <c r="W76" i="6"/>
  <c r="W130" i="6"/>
  <c r="Z80" i="6"/>
  <c r="M80" i="6" s="1"/>
  <c r="AA80" i="6"/>
  <c r="Y18" i="6"/>
  <c r="W18" i="6"/>
  <c r="X18" i="6"/>
  <c r="V18" i="6"/>
  <c r="V25" i="6"/>
  <c r="Y25" i="6"/>
  <c r="X25" i="6"/>
  <c r="W25" i="6"/>
  <c r="AA69" i="6"/>
  <c r="Y15" i="6"/>
  <c r="Y423" i="6"/>
  <c r="X423" i="6"/>
  <c r="W423" i="6"/>
  <c r="V423" i="6"/>
  <c r="Y405" i="6"/>
  <c r="X405" i="6"/>
  <c r="W405" i="6"/>
  <c r="V405" i="6"/>
  <c r="Y380" i="6"/>
  <c r="X380" i="6"/>
  <c r="W380" i="6"/>
  <c r="V380" i="6"/>
  <c r="AF362" i="6"/>
  <c r="V281" i="6"/>
  <c r="Y281" i="6"/>
  <c r="X281" i="6"/>
  <c r="W281" i="6"/>
  <c r="AA439" i="6"/>
  <c r="Y337" i="6"/>
  <c r="X337" i="6"/>
  <c r="W337" i="6"/>
  <c r="V337" i="6"/>
  <c r="Y290" i="6"/>
  <c r="X290" i="6"/>
  <c r="W290" i="6"/>
  <c r="V290" i="6"/>
  <c r="AA407" i="6"/>
  <c r="Z407" i="6"/>
  <c r="X355" i="6"/>
  <c r="W355" i="6"/>
  <c r="V355" i="6"/>
  <c r="Y355" i="6"/>
  <c r="V273" i="6"/>
  <c r="Y273" i="6"/>
  <c r="X273" i="6"/>
  <c r="W273" i="6"/>
  <c r="V237" i="6"/>
  <c r="Y237" i="6"/>
  <c r="X237" i="6"/>
  <c r="W237" i="6"/>
  <c r="Y330" i="6"/>
  <c r="AA330" i="6" s="1"/>
  <c r="Y265" i="6"/>
  <c r="X265" i="6"/>
  <c r="W265" i="6"/>
  <c r="V265" i="6"/>
  <c r="Z263" i="6"/>
  <c r="AA263" i="6"/>
  <c r="X155" i="6"/>
  <c r="W155" i="6"/>
  <c r="V155" i="6"/>
  <c r="Y155" i="6"/>
  <c r="V248" i="6"/>
  <c r="Z238" i="6"/>
  <c r="M238" i="6" s="1"/>
  <c r="W147" i="6"/>
  <c r="Z105" i="6"/>
  <c r="M105" i="6" s="1"/>
  <c r="V137" i="6"/>
  <c r="Y137" i="6"/>
  <c r="X137" i="6"/>
  <c r="W137" i="6"/>
  <c r="Y107" i="6"/>
  <c r="X107" i="6"/>
  <c r="W107" i="6"/>
  <c r="V107" i="6"/>
  <c r="Y103" i="6"/>
  <c r="X103" i="6"/>
  <c r="W103" i="6"/>
  <c r="V103" i="6"/>
  <c r="X89" i="6"/>
  <c r="V140" i="6"/>
  <c r="X76" i="6"/>
  <c r="Y88" i="6"/>
  <c r="X130" i="6"/>
  <c r="AA17" i="6"/>
  <c r="Z17" i="6"/>
  <c r="M17" i="6" s="1"/>
  <c r="X26" i="6"/>
  <c r="Y26" i="6"/>
  <c r="W26" i="6"/>
  <c r="V26" i="6"/>
  <c r="V19" i="6"/>
  <c r="Y19" i="6"/>
  <c r="W19" i="6"/>
  <c r="X19" i="6"/>
  <c r="Y22" i="6"/>
  <c r="X22" i="6"/>
  <c r="V22" i="6"/>
  <c r="W22" i="6"/>
  <c r="Y64" i="6"/>
  <c r="X64" i="6"/>
  <c r="W64" i="6"/>
  <c r="V64" i="6"/>
  <c r="W15" i="6"/>
  <c r="Y296" i="6"/>
  <c r="X296" i="6"/>
  <c r="W296" i="6"/>
  <c r="V296" i="6"/>
  <c r="Y388" i="6"/>
  <c r="X388" i="6"/>
  <c r="W388" i="6"/>
  <c r="V388" i="6"/>
  <c r="V383" i="6"/>
  <c r="Y383" i="6"/>
  <c r="X383" i="6"/>
  <c r="W383" i="6"/>
  <c r="W376" i="6"/>
  <c r="V376" i="6"/>
  <c r="Y376" i="6"/>
  <c r="X376" i="6"/>
  <c r="Y350" i="6"/>
  <c r="X350" i="6"/>
  <c r="W350" i="6"/>
  <c r="V350" i="6"/>
  <c r="Y365" i="6"/>
  <c r="X365" i="6"/>
  <c r="W365" i="6"/>
  <c r="V365" i="6"/>
  <c r="Y357" i="6"/>
  <c r="X357" i="6"/>
  <c r="W357" i="6"/>
  <c r="V357" i="6"/>
  <c r="Z437" i="6"/>
  <c r="M437" i="6" s="1"/>
  <c r="X349" i="6"/>
  <c r="W349" i="6"/>
  <c r="V349" i="6"/>
  <c r="Y349" i="6"/>
  <c r="X313" i="6"/>
  <c r="X282" i="6"/>
  <c r="W282" i="6"/>
  <c r="V282" i="6"/>
  <c r="Y282" i="6"/>
  <c r="AF314" i="6"/>
  <c r="V309" i="6"/>
  <c r="Y228" i="6"/>
  <c r="X228" i="6"/>
  <c r="W228" i="6"/>
  <c r="V228" i="6"/>
  <c r="W346" i="6"/>
  <c r="Y259" i="6"/>
  <c r="X259" i="6"/>
  <c r="W259" i="6"/>
  <c r="V259" i="6"/>
  <c r="W272" i="6"/>
  <c r="Z272" i="6" s="1"/>
  <c r="M272" i="6" s="1"/>
  <c r="V166" i="6"/>
  <c r="Y166" i="6"/>
  <c r="X166" i="6"/>
  <c r="W166" i="6"/>
  <c r="W248" i="6"/>
  <c r="Y162" i="6"/>
  <c r="X162" i="6"/>
  <c r="W162" i="6"/>
  <c r="V162" i="6"/>
  <c r="V218" i="6"/>
  <c r="Y187" i="6"/>
  <c r="X187" i="6"/>
  <c r="W187" i="6"/>
  <c r="V187" i="6"/>
  <c r="Y157" i="6"/>
  <c r="X157" i="6"/>
  <c r="W157" i="6"/>
  <c r="V157" i="6"/>
  <c r="Y164" i="6"/>
  <c r="X164" i="6"/>
  <c r="W164" i="6"/>
  <c r="V164" i="6"/>
  <c r="AA190" i="6"/>
  <c r="Z190" i="6"/>
  <c r="M190" i="6" s="1"/>
  <c r="X147" i="6"/>
  <c r="AF108" i="6"/>
  <c r="W87" i="6"/>
  <c r="Y134" i="6"/>
  <c r="X134" i="6"/>
  <c r="W134" i="6"/>
  <c r="AA116" i="6"/>
  <c r="Z116" i="6"/>
  <c r="M116" i="6" s="1"/>
  <c r="V78" i="6"/>
  <c r="Y78" i="6"/>
  <c r="W78" i="6"/>
  <c r="X78" i="6"/>
  <c r="Y76" i="6"/>
  <c r="V65" i="6"/>
  <c r="Y65" i="6"/>
  <c r="X65" i="6"/>
  <c r="W65" i="6"/>
  <c r="Y52" i="6"/>
  <c r="V52" i="6"/>
  <c r="X52" i="6"/>
  <c r="W52" i="6"/>
  <c r="W73" i="6"/>
  <c r="V13" i="6"/>
  <c r="W13" i="6"/>
  <c r="X13" i="6"/>
  <c r="Y13" i="6"/>
  <c r="X60" i="6"/>
  <c r="Y60" i="6"/>
  <c r="W60" i="6"/>
  <c r="V60" i="6"/>
  <c r="Y394" i="6"/>
  <c r="X394" i="6"/>
  <c r="W394" i="6"/>
  <c r="V394" i="6"/>
  <c r="AA385" i="6"/>
  <c r="X372" i="6"/>
  <c r="W372" i="6"/>
  <c r="V372" i="6"/>
  <c r="Y372" i="6"/>
  <c r="V415" i="6"/>
  <c r="Y415" i="6"/>
  <c r="X415" i="6"/>
  <c r="W415" i="6"/>
  <c r="Y442" i="6"/>
  <c r="X442" i="6"/>
  <c r="W442" i="6"/>
  <c r="V442" i="6"/>
  <c r="X311" i="6"/>
  <c r="W311" i="6"/>
  <c r="V311" i="6"/>
  <c r="Y311" i="6"/>
  <c r="Y277" i="6"/>
  <c r="X277" i="6"/>
  <c r="W277" i="6"/>
  <c r="V277" i="6"/>
  <c r="Y284" i="6"/>
  <c r="X284" i="6"/>
  <c r="W284" i="6"/>
  <c r="V284" i="6"/>
  <c r="Y291" i="6"/>
  <c r="X291" i="6"/>
  <c r="W291" i="6"/>
  <c r="V291" i="6"/>
  <c r="V267" i="6"/>
  <c r="Y267" i="6"/>
  <c r="X267" i="6"/>
  <c r="W267" i="6"/>
  <c r="X220" i="6"/>
  <c r="W220" i="6"/>
  <c r="V220" i="6"/>
  <c r="Y220" i="6"/>
  <c r="W309" i="6"/>
  <c r="Y233" i="6"/>
  <c r="X233" i="6"/>
  <c r="W233" i="6"/>
  <c r="V233" i="6"/>
  <c r="Y258" i="6"/>
  <c r="X258" i="6"/>
  <c r="W258" i="6"/>
  <c r="Y253" i="6"/>
  <c r="X253" i="6"/>
  <c r="W253" i="6"/>
  <c r="V253" i="6"/>
  <c r="Y217" i="6"/>
  <c r="X217" i="6"/>
  <c r="W217" i="6"/>
  <c r="V217" i="6"/>
  <c r="V131" i="6"/>
  <c r="Y131" i="6"/>
  <c r="X131" i="6"/>
  <c r="W131" i="6"/>
  <c r="Y101" i="6"/>
  <c r="X101" i="6"/>
  <c r="W101" i="6"/>
  <c r="V101" i="6"/>
  <c r="Y108" i="6"/>
  <c r="X108" i="6"/>
  <c r="W108" i="6"/>
  <c r="V108" i="6"/>
  <c r="V183" i="6"/>
  <c r="Y115" i="6"/>
  <c r="X115" i="6"/>
  <c r="W115" i="6"/>
  <c r="V115" i="6"/>
  <c r="W75" i="6"/>
  <c r="V75" i="6"/>
  <c r="Y75" i="6"/>
  <c r="X75" i="6"/>
  <c r="X81" i="6"/>
  <c r="Y24" i="6"/>
  <c r="X24" i="6"/>
  <c r="W24" i="6"/>
  <c r="V24" i="6"/>
  <c r="Y68" i="6"/>
  <c r="X68" i="6"/>
  <c r="W68" i="6"/>
  <c r="V68" i="6"/>
  <c r="V73" i="6"/>
  <c r="Z42" i="6"/>
  <c r="M42" i="6" s="1"/>
  <c r="Y63" i="6"/>
  <c r="X63" i="6"/>
  <c r="W63" i="6"/>
  <c r="V63" i="6"/>
  <c r="AA40" i="6"/>
  <c r="Z40" i="6"/>
  <c r="M40" i="6" s="1"/>
  <c r="X410" i="6"/>
  <c r="W410" i="6"/>
  <c r="V410" i="6"/>
  <c r="Y410" i="6"/>
  <c r="X422" i="6"/>
  <c r="W422" i="6"/>
  <c r="V422" i="6"/>
  <c r="Y422" i="6"/>
  <c r="V409" i="6"/>
  <c r="Y409" i="6"/>
  <c r="X409" i="6"/>
  <c r="W409" i="6"/>
  <c r="Y344" i="6"/>
  <c r="X344" i="6"/>
  <c r="W344" i="6"/>
  <c r="V344" i="6"/>
  <c r="Y351" i="6"/>
  <c r="X351" i="6"/>
  <c r="W351" i="6"/>
  <c r="V351" i="6"/>
  <c r="AA425" i="6"/>
  <c r="Z425" i="6"/>
  <c r="M425" i="6" s="1"/>
  <c r="Y304" i="6"/>
  <c r="X304" i="6"/>
  <c r="W304" i="6"/>
  <c r="V304" i="6"/>
  <c r="Y307" i="6"/>
  <c r="X307" i="6"/>
  <c r="W307" i="6"/>
  <c r="V307" i="6"/>
  <c r="Y316" i="6"/>
  <c r="X316" i="6"/>
  <c r="W316" i="6"/>
  <c r="V316" i="6"/>
  <c r="V231" i="6"/>
  <c r="Y231" i="6"/>
  <c r="X231" i="6"/>
  <c r="W231" i="6"/>
  <c r="X309" i="6"/>
  <c r="Y222" i="6"/>
  <c r="X222" i="6"/>
  <c r="W222" i="6"/>
  <c r="V222" i="6"/>
  <c r="Y247" i="6"/>
  <c r="X247" i="6"/>
  <c r="W247" i="6"/>
  <c r="V247" i="6"/>
  <c r="W205" i="6"/>
  <c r="V205" i="6"/>
  <c r="Y205" i="6"/>
  <c r="X205" i="6"/>
  <c r="X173" i="6"/>
  <c r="W173" i="6"/>
  <c r="V173" i="6"/>
  <c r="Y173" i="6"/>
  <c r="X149" i="6"/>
  <c r="W149" i="6"/>
  <c r="V149" i="6"/>
  <c r="Y149" i="6"/>
  <c r="Y181" i="6"/>
  <c r="X181" i="6"/>
  <c r="W181" i="6"/>
  <c r="V181" i="6"/>
  <c r="AA179" i="6"/>
  <c r="Z179" i="6"/>
  <c r="M179" i="6" s="1"/>
  <c r="AA197" i="6"/>
  <c r="Z197" i="6"/>
  <c r="M197" i="6" s="1"/>
  <c r="Y146" i="6"/>
  <c r="X146" i="6"/>
  <c r="W146" i="6"/>
  <c r="V146" i="6"/>
  <c r="W183" i="6"/>
  <c r="AA142" i="6"/>
  <c r="Z142" i="6"/>
  <c r="M142" i="6" s="1"/>
  <c r="Z127" i="6"/>
  <c r="M127" i="6" s="1"/>
  <c r="AA127" i="6"/>
  <c r="Z48" i="6"/>
  <c r="M48" i="6" s="1"/>
  <c r="AA48" i="6"/>
  <c r="Z11" i="6"/>
  <c r="M11" i="6" s="1"/>
  <c r="W430" i="6"/>
  <c r="V430" i="6"/>
  <c r="Y430" i="6"/>
  <c r="X430" i="6"/>
  <c r="X428" i="6"/>
  <c r="W428" i="6"/>
  <c r="V428" i="6"/>
  <c r="Y428" i="6"/>
  <c r="AF339" i="6"/>
  <c r="Y374" i="6"/>
  <c r="X374" i="6"/>
  <c r="W374" i="6"/>
  <c r="V374" i="6"/>
  <c r="AA348" i="6"/>
  <c r="Z348" i="6"/>
  <c r="M348" i="6" s="1"/>
  <c r="X276" i="6"/>
  <c r="W276" i="6"/>
  <c r="V276" i="6"/>
  <c r="Y276" i="6"/>
  <c r="AF300" i="6"/>
  <c r="V261" i="6"/>
  <c r="Y261" i="6"/>
  <c r="X261" i="6"/>
  <c r="W261" i="6"/>
  <c r="AA340" i="6"/>
  <c r="Z340" i="6"/>
  <c r="M340" i="6" s="1"/>
  <c r="Y241" i="6"/>
  <c r="X241" i="6"/>
  <c r="W241" i="6"/>
  <c r="V241" i="6"/>
  <c r="V160" i="6"/>
  <c r="Y160" i="6"/>
  <c r="X160" i="6"/>
  <c r="W160" i="6"/>
  <c r="AF157" i="6"/>
  <c r="Y156" i="6"/>
  <c r="X156" i="6"/>
  <c r="W156" i="6"/>
  <c r="V156" i="6"/>
  <c r="Y151" i="6"/>
  <c r="X151" i="6"/>
  <c r="W151" i="6"/>
  <c r="V151" i="6"/>
  <c r="Y194" i="6"/>
  <c r="X194" i="6"/>
  <c r="W194" i="6"/>
  <c r="V194" i="6"/>
  <c r="Y158" i="6"/>
  <c r="X158" i="6"/>
  <c r="W158" i="6"/>
  <c r="V158" i="6"/>
  <c r="AA250" i="6"/>
  <c r="Z250" i="6"/>
  <c r="M250" i="6" s="1"/>
  <c r="V125" i="6"/>
  <c r="Y125" i="6"/>
  <c r="X125" i="6"/>
  <c r="W125" i="6"/>
  <c r="AF96" i="6"/>
  <c r="Y128" i="6"/>
  <c r="X128" i="6"/>
  <c r="W128" i="6"/>
  <c r="Y95" i="6"/>
  <c r="X95" i="6"/>
  <c r="W95" i="6"/>
  <c r="V95" i="6"/>
  <c r="Y102" i="6"/>
  <c r="X102" i="6"/>
  <c r="W102" i="6"/>
  <c r="V102" i="6"/>
  <c r="X183" i="6"/>
  <c r="X43" i="6"/>
  <c r="Y43" i="6"/>
  <c r="V43" i="6"/>
  <c r="W43" i="6"/>
  <c r="AF37" i="6"/>
  <c r="Y62" i="6"/>
  <c r="X62" i="6"/>
  <c r="W62" i="6"/>
  <c r="V62" i="6"/>
  <c r="Y28" i="6"/>
  <c r="X28" i="6"/>
  <c r="W28" i="6"/>
  <c r="V28" i="6"/>
  <c r="L439" i="6"/>
  <c r="L440" i="6"/>
  <c r="L442" i="6" s="1"/>
  <c r="L441" i="6"/>
  <c r="X21" i="6"/>
  <c r="X384" i="6"/>
  <c r="W384" i="6"/>
  <c r="V384" i="6"/>
  <c r="Y384" i="6"/>
  <c r="V403" i="6"/>
  <c r="Y403" i="6"/>
  <c r="X403" i="6"/>
  <c r="W403" i="6"/>
  <c r="AA406" i="6"/>
  <c r="Z406" i="6"/>
  <c r="M406" i="6" s="1"/>
  <c r="V377" i="6"/>
  <c r="Y377" i="6"/>
  <c r="X377" i="6"/>
  <c r="W377" i="6"/>
  <c r="Y435" i="6"/>
  <c r="X435" i="6"/>
  <c r="W435" i="6"/>
  <c r="V435" i="6"/>
  <c r="AF366" i="6"/>
  <c r="X396" i="6"/>
  <c r="W396" i="6"/>
  <c r="V396" i="6"/>
  <c r="Y396" i="6"/>
  <c r="Y431" i="6"/>
  <c r="X431" i="6"/>
  <c r="W431" i="6"/>
  <c r="V431" i="6"/>
  <c r="AF298" i="6"/>
  <c r="X343" i="6"/>
  <c r="W343" i="6"/>
  <c r="V343" i="6"/>
  <c r="Y343" i="6"/>
  <c r="Y303" i="6"/>
  <c r="X303" i="6"/>
  <c r="W303" i="6"/>
  <c r="V303" i="6"/>
  <c r="Y326" i="6"/>
  <c r="X326" i="6"/>
  <c r="W326" i="6"/>
  <c r="V326" i="6"/>
  <c r="Y298" i="6"/>
  <c r="X298" i="6"/>
  <c r="W298" i="6"/>
  <c r="V298" i="6"/>
  <c r="Y278" i="6"/>
  <c r="X278" i="6"/>
  <c r="W278" i="6"/>
  <c r="V278" i="6"/>
  <c r="Y285" i="6"/>
  <c r="X285" i="6"/>
  <c r="W285" i="6"/>
  <c r="V285" i="6"/>
  <c r="X214" i="6"/>
  <c r="W214" i="6"/>
  <c r="V214" i="6"/>
  <c r="Y214" i="6"/>
  <c r="V286" i="6"/>
  <c r="Y227" i="6"/>
  <c r="X227" i="6"/>
  <c r="W227" i="6"/>
  <c r="V227" i="6"/>
  <c r="Y252" i="6"/>
  <c r="X252" i="6"/>
  <c r="W252" i="6"/>
  <c r="Y235" i="6"/>
  <c r="X235" i="6"/>
  <c r="W235" i="6"/>
  <c r="V235" i="6"/>
  <c r="Y210" i="6"/>
  <c r="X210" i="6"/>
  <c r="W210" i="6"/>
  <c r="V210" i="6"/>
  <c r="V236" i="6"/>
  <c r="W224" i="6"/>
  <c r="Y175" i="6"/>
  <c r="X175" i="6"/>
  <c r="W175" i="6"/>
  <c r="V175" i="6"/>
  <c r="Y208" i="6"/>
  <c r="X208" i="6"/>
  <c r="W208" i="6"/>
  <c r="V208" i="6"/>
  <c r="Y188" i="6"/>
  <c r="X188" i="6"/>
  <c r="W188" i="6"/>
  <c r="V188" i="6"/>
  <c r="Z93" i="6"/>
  <c r="AA110" i="6"/>
  <c r="Z110" i="6"/>
  <c r="M110" i="6" s="1"/>
  <c r="X14" i="6"/>
  <c r="Y14" i="6"/>
  <c r="W14" i="6"/>
  <c r="V14" i="6"/>
  <c r="Y46" i="6"/>
  <c r="V46" i="6"/>
  <c r="X46" i="6"/>
  <c r="W46" i="6"/>
  <c r="Y72" i="6"/>
  <c r="X72" i="6"/>
  <c r="W72" i="6"/>
  <c r="V72" i="6"/>
  <c r="Y21" i="6"/>
  <c r="W382" i="6"/>
  <c r="V382" i="6"/>
  <c r="Y382" i="6"/>
  <c r="X382" i="6"/>
  <c r="Y345" i="6"/>
  <c r="X345" i="6"/>
  <c r="W345" i="6"/>
  <c r="V345" i="6"/>
  <c r="V366" i="6"/>
  <c r="V293" i="6"/>
  <c r="Y293" i="6"/>
  <c r="X293" i="6"/>
  <c r="W293" i="6"/>
  <c r="Y295" i="6"/>
  <c r="X295" i="6"/>
  <c r="W295" i="6"/>
  <c r="V295" i="6"/>
  <c r="Y370" i="6"/>
  <c r="X370" i="6"/>
  <c r="W370" i="6"/>
  <c r="V370" i="6"/>
  <c r="V338" i="6"/>
  <c r="V255" i="6"/>
  <c r="Y255" i="6"/>
  <c r="X255" i="6"/>
  <c r="W255" i="6"/>
  <c r="V225" i="6"/>
  <c r="Y225" i="6"/>
  <c r="X225" i="6"/>
  <c r="W225" i="6"/>
  <c r="W286" i="6"/>
  <c r="Y216" i="6"/>
  <c r="X216" i="6"/>
  <c r="W216" i="6"/>
  <c r="V216" i="6"/>
  <c r="AA244" i="6"/>
  <c r="Z244" i="6"/>
  <c r="M244" i="6" s="1"/>
  <c r="X167" i="6"/>
  <c r="W167" i="6"/>
  <c r="V167" i="6"/>
  <c r="Y167" i="6"/>
  <c r="Y202" i="6"/>
  <c r="X202" i="6"/>
  <c r="W202" i="6"/>
  <c r="V202" i="6"/>
  <c r="AA256" i="6"/>
  <c r="Z256" i="6"/>
  <c r="M256" i="6" s="1"/>
  <c r="Y141" i="6"/>
  <c r="X141" i="6"/>
  <c r="W141" i="6"/>
  <c r="V141" i="6"/>
  <c r="V171" i="6"/>
  <c r="Y109" i="6"/>
  <c r="X109" i="6"/>
  <c r="W109" i="6"/>
  <c r="V109" i="6"/>
  <c r="Y97" i="6"/>
  <c r="X97" i="6"/>
  <c r="W97" i="6"/>
  <c r="V97" i="6"/>
  <c r="AA111" i="6"/>
  <c r="Z111" i="6"/>
  <c r="M111" i="6" s="1"/>
  <c r="Y77" i="6"/>
  <c r="W77" i="6"/>
  <c r="X77" i="6"/>
  <c r="V77" i="6"/>
  <c r="X32" i="6"/>
  <c r="Y32" i="6"/>
  <c r="W32" i="6"/>
  <c r="V32" i="6"/>
  <c r="X20" i="6"/>
  <c r="Y20" i="6"/>
  <c r="W20" i="6"/>
  <c r="V20" i="6"/>
  <c r="Y56" i="6"/>
  <c r="X56" i="6"/>
  <c r="W56" i="6"/>
  <c r="V56" i="6"/>
  <c r="W53" i="6"/>
  <c r="X53" i="6"/>
  <c r="V53" i="6"/>
  <c r="Y53" i="6"/>
  <c r="X16" i="6"/>
  <c r="Y16" i="6"/>
  <c r="W16" i="6"/>
  <c r="V16" i="6"/>
  <c r="H439" i="6"/>
  <c r="H441" i="6"/>
  <c r="H440" i="6"/>
  <c r="H442" i="6" s="1"/>
  <c r="F439" i="6"/>
  <c r="F441" i="6"/>
  <c r="F440" i="6"/>
  <c r="F442" i="6" s="1"/>
  <c r="W35" i="6"/>
  <c r="V21" i="6"/>
  <c r="X333" i="6"/>
  <c r="W333" i="6"/>
  <c r="V333" i="6"/>
  <c r="Y333" i="6"/>
  <c r="X404" i="6"/>
  <c r="W404" i="6"/>
  <c r="V404" i="6"/>
  <c r="Y404" i="6"/>
  <c r="Y400" i="6"/>
  <c r="X400" i="6"/>
  <c r="W400" i="6"/>
  <c r="V400" i="6"/>
  <c r="Y373" i="6"/>
  <c r="X373" i="6"/>
  <c r="W373" i="6"/>
  <c r="V373" i="6"/>
  <c r="X294" i="6"/>
  <c r="W294" i="6"/>
  <c r="V294" i="6"/>
  <c r="Y294" i="6"/>
  <c r="AF301" i="6"/>
  <c r="Y300" i="6"/>
  <c r="X300" i="6"/>
  <c r="W300" i="6"/>
  <c r="V300" i="6"/>
  <c r="X268" i="6"/>
  <c r="W268" i="6"/>
  <c r="V268" i="6"/>
  <c r="Y268" i="6"/>
  <c r="Y221" i="6"/>
  <c r="X221" i="6"/>
  <c r="W221" i="6"/>
  <c r="V221" i="6"/>
  <c r="Y240" i="6"/>
  <c r="X240" i="6"/>
  <c r="W240" i="6"/>
  <c r="V240" i="6"/>
  <c r="V154" i="6"/>
  <c r="Y154" i="6"/>
  <c r="X154" i="6"/>
  <c r="W154" i="6"/>
  <c r="AA274" i="6"/>
  <c r="Z274" i="6"/>
  <c r="M274" i="6" s="1"/>
  <c r="Y211" i="6"/>
  <c r="X211" i="6"/>
  <c r="W211" i="6"/>
  <c r="V211" i="6"/>
  <c r="Y174" i="6"/>
  <c r="X174" i="6"/>
  <c r="W174" i="6"/>
  <c r="V174" i="6"/>
  <c r="Y150" i="6"/>
  <c r="X150" i="6"/>
  <c r="W150" i="6"/>
  <c r="V150" i="6"/>
  <c r="Y207" i="6"/>
  <c r="X207" i="6"/>
  <c r="W207" i="6"/>
  <c r="V207" i="6"/>
  <c r="Y182" i="6"/>
  <c r="X182" i="6"/>
  <c r="W182" i="6"/>
  <c r="V182" i="6"/>
  <c r="Y152" i="6"/>
  <c r="X152" i="6"/>
  <c r="W152" i="6"/>
  <c r="V152" i="6"/>
  <c r="Y209" i="6"/>
  <c r="X209" i="6"/>
  <c r="W209" i="6"/>
  <c r="V209" i="6"/>
  <c r="Z153" i="6"/>
  <c r="M153" i="6" s="1"/>
  <c r="AA185" i="6"/>
  <c r="Z185" i="6"/>
  <c r="M185" i="6" s="1"/>
  <c r="X79" i="6"/>
  <c r="W79" i="6"/>
  <c r="V79" i="6"/>
  <c r="Y79" i="6"/>
  <c r="AF124" i="6"/>
  <c r="Y96" i="6"/>
  <c r="X96" i="6"/>
  <c r="W96" i="6"/>
  <c r="V96" i="6"/>
  <c r="Y135" i="6"/>
  <c r="X135" i="6"/>
  <c r="W135" i="6"/>
  <c r="V135" i="6"/>
  <c r="AA117" i="6"/>
  <c r="Z117" i="6"/>
  <c r="M117" i="6" s="1"/>
  <c r="X74" i="6"/>
  <c r="W74" i="6"/>
  <c r="Y74" i="6"/>
  <c r="V74" i="6"/>
  <c r="X41" i="6"/>
  <c r="Y41" i="6"/>
  <c r="W41" i="6"/>
  <c r="V41" i="6"/>
  <c r="W27" i="6"/>
  <c r="V27" i="6"/>
  <c r="Y27" i="6"/>
  <c r="X27" i="6"/>
  <c r="Y39" i="6"/>
  <c r="X39" i="6"/>
  <c r="W39" i="6"/>
  <c r="V39" i="6"/>
  <c r="J13" i="2"/>
  <c r="J14" i="2"/>
  <c r="J15" i="2"/>
  <c r="J16" i="2"/>
  <c r="J17" i="2"/>
  <c r="J18" i="2"/>
  <c r="J19" i="2"/>
  <c r="J20" i="2"/>
  <c r="J21" i="2"/>
  <c r="J22" i="2"/>
  <c r="J23" i="2"/>
  <c r="J24" i="2"/>
  <c r="J25" i="2"/>
  <c r="J26" i="2"/>
  <c r="J27" i="2"/>
  <c r="J28" i="2"/>
  <c r="J29" i="2"/>
  <c r="J30" i="2"/>
  <c r="J31" i="2"/>
  <c r="J32" i="2"/>
  <c r="J33" i="2"/>
  <c r="J34" i="2"/>
  <c r="J36" i="2"/>
  <c r="J38" i="2"/>
  <c r="J39" i="2"/>
  <c r="J40" i="2"/>
  <c r="J41" i="2"/>
  <c r="J42" i="2"/>
  <c r="J43" i="2"/>
  <c r="J44" i="2"/>
  <c r="J45" i="2"/>
  <c r="J47" i="2"/>
  <c r="J48" i="2"/>
  <c r="J49" i="2"/>
  <c r="J50" i="2"/>
  <c r="J51" i="2"/>
  <c r="J52" i="2"/>
  <c r="J53" i="2"/>
  <c r="J54" i="2"/>
  <c r="J55" i="2"/>
  <c r="J56" i="2"/>
  <c r="J57" i="2"/>
  <c r="J58" i="2"/>
  <c r="J59" i="2"/>
  <c r="J61" i="2"/>
  <c r="J62" i="2"/>
  <c r="J63" i="2"/>
  <c r="J64" i="2"/>
  <c r="J65" i="2"/>
  <c r="J66" i="2"/>
  <c r="J67" i="2"/>
  <c r="J68" i="2"/>
  <c r="J69" i="2"/>
  <c r="J70" i="2"/>
  <c r="J71" i="2"/>
  <c r="J73" i="2"/>
  <c r="J74" i="2"/>
  <c r="J75" i="2"/>
  <c r="J76" i="2"/>
  <c r="J77" i="2"/>
  <c r="J78" i="2"/>
  <c r="J79" i="2"/>
  <c r="J80" i="2"/>
  <c r="J81" i="2"/>
  <c r="J82" i="2"/>
  <c r="J83" i="2"/>
  <c r="J84" i="2"/>
  <c r="J85" i="2"/>
  <c r="J86" i="2"/>
  <c r="J87" i="2"/>
  <c r="J88" i="2"/>
  <c r="J89" i="2"/>
  <c r="J90" i="2"/>
  <c r="J91"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J150" i="2"/>
  <c r="J151" i="2"/>
  <c r="J152" i="2"/>
  <c r="J153" i="2"/>
  <c r="J154" i="2"/>
  <c r="J155" i="2"/>
  <c r="J156" i="2"/>
  <c r="J157" i="2"/>
  <c r="J158" i="2"/>
  <c r="J159" i="2"/>
  <c r="J160" i="2"/>
  <c r="J161" i="2"/>
  <c r="J162" i="2"/>
  <c r="J163" i="2"/>
  <c r="J164" i="2"/>
  <c r="J165" i="2"/>
  <c r="J166" i="2"/>
  <c r="J167" i="2"/>
  <c r="J168" i="2"/>
  <c r="J169" i="2"/>
  <c r="J170" i="2"/>
  <c r="J171" i="2"/>
  <c r="J172" i="2"/>
  <c r="J173" i="2"/>
  <c r="J174" i="2"/>
  <c r="J175" i="2"/>
  <c r="J176" i="2"/>
  <c r="J177" i="2"/>
  <c r="J178" i="2"/>
  <c r="J179" i="2"/>
  <c r="J180" i="2"/>
  <c r="J181" i="2"/>
  <c r="J182" i="2"/>
  <c r="J183" i="2"/>
  <c r="J184" i="2"/>
  <c r="J185" i="2"/>
  <c r="J186" i="2"/>
  <c r="J187" i="2"/>
  <c r="J188" i="2"/>
  <c r="J189" i="2"/>
  <c r="J190" i="2"/>
  <c r="J191" i="2"/>
  <c r="J192" i="2"/>
  <c r="J193" i="2"/>
  <c r="J194" i="2"/>
  <c r="J195" i="2"/>
  <c r="J196" i="2"/>
  <c r="J197" i="2"/>
  <c r="J198" i="2"/>
  <c r="J199" i="2"/>
  <c r="J200" i="2"/>
  <c r="J202" i="2"/>
  <c r="J203" i="2"/>
  <c r="J204" i="2"/>
  <c r="J205" i="2"/>
  <c r="J206" i="2"/>
  <c r="J207" i="2"/>
  <c r="J208" i="2"/>
  <c r="J209" i="2"/>
  <c r="J210" i="2"/>
  <c r="J211" i="2"/>
  <c r="J212" i="2"/>
  <c r="J213" i="2"/>
  <c r="J214" i="2"/>
  <c r="J215" i="2"/>
  <c r="J216" i="2"/>
  <c r="J217" i="2"/>
  <c r="J218" i="2"/>
  <c r="J219" i="2"/>
  <c r="J220" i="2"/>
  <c r="J221" i="2"/>
  <c r="J222" i="2"/>
  <c r="J223" i="2"/>
  <c r="J224" i="2"/>
  <c r="J225" i="2"/>
  <c r="J226" i="2"/>
  <c r="J227" i="2"/>
  <c r="J228" i="2"/>
  <c r="J229" i="2"/>
  <c r="J230" i="2"/>
  <c r="J231" i="2"/>
  <c r="J232" i="2"/>
  <c r="J233" i="2"/>
  <c r="J234" i="2"/>
  <c r="J235" i="2"/>
  <c r="J236" i="2"/>
  <c r="J237" i="2"/>
  <c r="J238" i="2"/>
  <c r="J239" i="2"/>
  <c r="J240" i="2"/>
  <c r="J241" i="2"/>
  <c r="J242" i="2"/>
  <c r="J243" i="2"/>
  <c r="J244" i="2"/>
  <c r="J245" i="2"/>
  <c r="J246" i="2"/>
  <c r="J247" i="2"/>
  <c r="J248" i="2"/>
  <c r="J249" i="2"/>
  <c r="J250" i="2"/>
  <c r="J251" i="2"/>
  <c r="J252" i="2"/>
  <c r="J253" i="2"/>
  <c r="J254" i="2"/>
  <c r="J255" i="2"/>
  <c r="J256" i="2"/>
  <c r="J257" i="2"/>
  <c r="J258" i="2"/>
  <c r="J259" i="2"/>
  <c r="J260" i="2"/>
  <c r="J261" i="2"/>
  <c r="J262" i="2"/>
  <c r="J263" i="2"/>
  <c r="J264" i="2"/>
  <c r="J265" i="2"/>
  <c r="J266" i="2"/>
  <c r="J267" i="2"/>
  <c r="J268" i="2"/>
  <c r="J269" i="2"/>
  <c r="J270" i="2"/>
  <c r="J271" i="2"/>
  <c r="J272" i="2"/>
  <c r="J273" i="2"/>
  <c r="J274" i="2"/>
  <c r="J275" i="2"/>
  <c r="J276" i="2"/>
  <c r="J277" i="2"/>
  <c r="J278" i="2"/>
  <c r="J279" i="2"/>
  <c r="J280" i="2"/>
  <c r="J281" i="2"/>
  <c r="J282" i="2"/>
  <c r="J283" i="2"/>
  <c r="J284" i="2"/>
  <c r="J285" i="2"/>
  <c r="J286" i="2"/>
  <c r="J287" i="2"/>
  <c r="J288" i="2"/>
  <c r="J289" i="2"/>
  <c r="J290" i="2"/>
  <c r="J291" i="2"/>
  <c r="J292" i="2"/>
  <c r="J293" i="2"/>
  <c r="J294" i="2"/>
  <c r="J295" i="2"/>
  <c r="J296" i="2"/>
  <c r="J297" i="2"/>
  <c r="J299" i="2"/>
  <c r="J300" i="2"/>
  <c r="J301" i="2"/>
  <c r="J302" i="2"/>
  <c r="J303" i="2"/>
  <c r="J304" i="2"/>
  <c r="J305" i="2"/>
  <c r="J306" i="2"/>
  <c r="J308" i="2"/>
  <c r="J309" i="2"/>
  <c r="J310" i="2"/>
  <c r="J311" i="2"/>
  <c r="J312" i="2"/>
  <c r="J313" i="2"/>
  <c r="J314" i="2"/>
  <c r="J315" i="2"/>
  <c r="J317" i="2"/>
  <c r="J318" i="2"/>
  <c r="J319" i="2"/>
  <c r="J321" i="2"/>
  <c r="J322" i="2"/>
  <c r="J323" i="2"/>
  <c r="J324" i="2"/>
  <c r="J325" i="2"/>
  <c r="J327" i="2"/>
  <c r="J329" i="2"/>
  <c r="J330" i="2"/>
  <c r="J331" i="2"/>
  <c r="J332" i="2"/>
  <c r="J333" i="2"/>
  <c r="J334" i="2"/>
  <c r="J335" i="2"/>
  <c r="J337" i="2"/>
  <c r="J338" i="2"/>
  <c r="J339" i="2"/>
  <c r="J340" i="2"/>
  <c r="J341" i="2"/>
  <c r="J342" i="2"/>
  <c r="J343" i="2"/>
  <c r="J344" i="2"/>
  <c r="J345" i="2"/>
  <c r="J346" i="2"/>
  <c r="J347" i="2"/>
  <c r="J348" i="2"/>
  <c r="J349" i="2"/>
  <c r="J350" i="2"/>
  <c r="J351" i="2"/>
  <c r="J352" i="2"/>
  <c r="J353" i="2"/>
  <c r="J354" i="2"/>
  <c r="J355" i="2"/>
  <c r="J356" i="2"/>
  <c r="J357" i="2"/>
  <c r="J358" i="2"/>
  <c r="J359" i="2"/>
  <c r="J360" i="2"/>
  <c r="J361" i="2"/>
  <c r="J363" i="2"/>
  <c r="J364" i="2"/>
  <c r="J365" i="2"/>
  <c r="J366" i="2"/>
  <c r="J367" i="2"/>
  <c r="J368" i="2"/>
  <c r="J369" i="2"/>
  <c r="J370" i="2"/>
  <c r="J371" i="2"/>
  <c r="J373" i="2"/>
  <c r="J374" i="2"/>
  <c r="J375" i="2"/>
  <c r="J376" i="2"/>
  <c r="J377" i="2"/>
  <c r="J378" i="2"/>
  <c r="J379" i="2"/>
  <c r="J380" i="2"/>
  <c r="J381" i="2"/>
  <c r="J382" i="2"/>
  <c r="J383" i="2"/>
  <c r="J384" i="2"/>
  <c r="J385" i="2"/>
  <c r="J386" i="2"/>
  <c r="J387" i="2"/>
  <c r="J388" i="2"/>
  <c r="J389" i="2"/>
  <c r="J390" i="2"/>
  <c r="J391" i="2"/>
  <c r="J392" i="2"/>
  <c r="J393" i="2"/>
  <c r="J394" i="2"/>
  <c r="J395" i="2"/>
  <c r="J396" i="2"/>
  <c r="J397" i="2"/>
  <c r="J398" i="2"/>
  <c r="J400" i="2"/>
  <c r="J401" i="2"/>
  <c r="J402" i="2"/>
  <c r="J403" i="2"/>
  <c r="J404" i="2"/>
  <c r="J405" i="2"/>
  <c r="J406" i="2"/>
  <c r="J407" i="2"/>
  <c r="J408" i="2"/>
  <c r="J409" i="2"/>
  <c r="J410" i="2"/>
  <c r="J411" i="2"/>
  <c r="J412" i="2"/>
  <c r="J413" i="2"/>
  <c r="J414" i="2"/>
  <c r="J415" i="2"/>
  <c r="J416" i="2"/>
  <c r="J417" i="2"/>
  <c r="J418" i="2"/>
  <c r="J419" i="2"/>
  <c r="J420" i="2"/>
  <c r="J421" i="2"/>
  <c r="J422" i="2"/>
  <c r="J423" i="2"/>
  <c r="J424" i="2"/>
  <c r="J425" i="2"/>
  <c r="J426" i="2"/>
  <c r="J427" i="2"/>
  <c r="J428" i="2"/>
  <c r="J429" i="2"/>
  <c r="J431" i="2"/>
  <c r="J432" i="2"/>
  <c r="J433" i="2"/>
  <c r="J435" i="2"/>
  <c r="J436" i="2"/>
  <c r="J437" i="2"/>
  <c r="J438" i="2"/>
  <c r="L13" i="2"/>
  <c r="L14" i="2"/>
  <c r="L15" i="2"/>
  <c r="L16" i="2"/>
  <c r="L17" i="2"/>
  <c r="L18" i="2"/>
  <c r="L19" i="2"/>
  <c r="L20" i="2"/>
  <c r="L21" i="2"/>
  <c r="L22" i="2"/>
  <c r="L23" i="2"/>
  <c r="L24" i="2"/>
  <c r="L25" i="2"/>
  <c r="L26" i="2"/>
  <c r="L27" i="2"/>
  <c r="L28" i="2"/>
  <c r="L29" i="2"/>
  <c r="L30" i="2"/>
  <c r="L31" i="2"/>
  <c r="L32" i="2"/>
  <c r="L33" i="2"/>
  <c r="L34" i="2"/>
  <c r="L36" i="2"/>
  <c r="L38" i="2"/>
  <c r="L39" i="2"/>
  <c r="L40" i="2"/>
  <c r="L41" i="2"/>
  <c r="L42" i="2"/>
  <c r="L43" i="2"/>
  <c r="L44" i="2"/>
  <c r="L45" i="2"/>
  <c r="L47" i="2"/>
  <c r="L48" i="2"/>
  <c r="L49" i="2"/>
  <c r="L50" i="2"/>
  <c r="L51" i="2"/>
  <c r="L52" i="2"/>
  <c r="L53" i="2"/>
  <c r="L54" i="2"/>
  <c r="L55" i="2"/>
  <c r="L56" i="2"/>
  <c r="L57" i="2"/>
  <c r="L58" i="2"/>
  <c r="L59" i="2"/>
  <c r="L61" i="2"/>
  <c r="L62" i="2"/>
  <c r="L63" i="2"/>
  <c r="L64" i="2"/>
  <c r="L65" i="2"/>
  <c r="L66" i="2"/>
  <c r="L67" i="2"/>
  <c r="L68" i="2"/>
  <c r="L69" i="2"/>
  <c r="L70" i="2"/>
  <c r="L71" i="2"/>
  <c r="L73" i="2"/>
  <c r="L74" i="2"/>
  <c r="L75" i="2"/>
  <c r="L76" i="2"/>
  <c r="L77" i="2"/>
  <c r="L78" i="2"/>
  <c r="L79" i="2"/>
  <c r="L80" i="2"/>
  <c r="L81" i="2"/>
  <c r="L82" i="2"/>
  <c r="L83" i="2"/>
  <c r="L84" i="2"/>
  <c r="L85" i="2"/>
  <c r="L86" i="2"/>
  <c r="L87" i="2"/>
  <c r="L88" i="2"/>
  <c r="L89" i="2"/>
  <c r="L90" i="2"/>
  <c r="L91"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9" i="2"/>
  <c r="L300" i="2"/>
  <c r="L301" i="2"/>
  <c r="L302" i="2"/>
  <c r="L303" i="2"/>
  <c r="L304" i="2"/>
  <c r="L305" i="2"/>
  <c r="L306" i="2"/>
  <c r="L308" i="2"/>
  <c r="L309" i="2"/>
  <c r="L310" i="2"/>
  <c r="L311" i="2"/>
  <c r="L312" i="2"/>
  <c r="L313" i="2"/>
  <c r="L314" i="2"/>
  <c r="L315" i="2"/>
  <c r="L317" i="2"/>
  <c r="L318" i="2"/>
  <c r="L319" i="2"/>
  <c r="L321" i="2"/>
  <c r="L322" i="2"/>
  <c r="L323" i="2"/>
  <c r="L324" i="2"/>
  <c r="L325" i="2"/>
  <c r="L327" i="2"/>
  <c r="L329" i="2"/>
  <c r="L330" i="2"/>
  <c r="L331" i="2"/>
  <c r="L332" i="2"/>
  <c r="L333" i="2"/>
  <c r="L334" i="2"/>
  <c r="L335"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3" i="2"/>
  <c r="L364" i="2"/>
  <c r="L365" i="2"/>
  <c r="L366" i="2"/>
  <c r="L367" i="2"/>
  <c r="L368" i="2"/>
  <c r="L369" i="2"/>
  <c r="L370" i="2"/>
  <c r="L371"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1" i="2"/>
  <c r="L432" i="2"/>
  <c r="L433" i="2"/>
  <c r="L435" i="2"/>
  <c r="L436" i="2"/>
  <c r="L437" i="2"/>
  <c r="L438" i="2"/>
  <c r="L12" i="2"/>
  <c r="J12" i="2"/>
  <c r="F34" i="2"/>
  <c r="N17" i="2"/>
  <c r="AA138" i="6" l="1"/>
  <c r="AA436" i="6"/>
  <c r="AA11" i="6"/>
  <c r="Z379" i="6"/>
  <c r="M379" i="6" s="1"/>
  <c r="AF379" i="6" s="1"/>
  <c r="Z353" i="6"/>
  <c r="M353" i="6" s="1"/>
  <c r="AA49" i="6"/>
  <c r="AA419" i="6"/>
  <c r="AA242" i="6"/>
  <c r="AA153" i="6"/>
  <c r="AA441" i="6"/>
  <c r="AA354" i="6"/>
  <c r="AA328" i="6"/>
  <c r="M328" i="6" s="1"/>
  <c r="AA332" i="6"/>
  <c r="AA238" i="6"/>
  <c r="AA189" i="6"/>
  <c r="AA367" i="6"/>
  <c r="AA412" i="6"/>
  <c r="AA432" i="6"/>
  <c r="Z441" i="6"/>
  <c r="Z332" i="6"/>
  <c r="M332" i="6" s="1"/>
  <c r="Z367" i="6"/>
  <c r="M367" i="6" s="1"/>
  <c r="Z412" i="6"/>
  <c r="Z118" i="6"/>
  <c r="M118" i="6" s="1"/>
  <c r="AF118" i="6" s="1"/>
  <c r="Z328" i="6"/>
  <c r="Z368" i="6"/>
  <c r="M368" i="6" s="1"/>
  <c r="AF368" i="6" s="1"/>
  <c r="AA413" i="6"/>
  <c r="AA424" i="6"/>
  <c r="Z402" i="6"/>
  <c r="M402" i="6" s="1"/>
  <c r="AF402" i="6" s="1"/>
  <c r="Z440" i="6"/>
  <c r="AA88" i="6"/>
  <c r="AA169" i="6"/>
  <c r="AA379" i="6"/>
  <c r="Z133" i="6"/>
  <c r="M133" i="6" s="1"/>
  <c r="AF133" i="6" s="1"/>
  <c r="Z145" i="6"/>
  <c r="M145" i="6" s="1"/>
  <c r="AF145" i="6" s="1"/>
  <c r="Z189" i="6"/>
  <c r="M189" i="6" s="1"/>
  <c r="Z442" i="6"/>
  <c r="Z196" i="6"/>
  <c r="AA336" i="6"/>
  <c r="Z358" i="6"/>
  <c r="M358" i="6" s="1"/>
  <c r="AF358" i="6" s="1"/>
  <c r="AA420" i="6"/>
  <c r="AA401" i="6"/>
  <c r="AA266" i="6"/>
  <c r="Z54" i="6"/>
  <c r="M54" i="6" s="1"/>
  <c r="AA230" i="6"/>
  <c r="AA122" i="6"/>
  <c r="Z142" i="7"/>
  <c r="M142" i="7" s="1"/>
  <c r="AA436" i="7"/>
  <c r="AA441" i="7"/>
  <c r="Z105" i="7"/>
  <c r="M105" i="7" s="1"/>
  <c r="Z147" i="7"/>
  <c r="M147" i="7" s="1"/>
  <c r="Z295" i="7"/>
  <c r="M295" i="7" s="1"/>
  <c r="Z17" i="7"/>
  <c r="M17" i="7" s="1"/>
  <c r="AF17" i="7" s="1"/>
  <c r="AA83" i="7"/>
  <c r="AA377" i="7"/>
  <c r="Z127" i="7"/>
  <c r="M127" i="7" s="1"/>
  <c r="AA119" i="7"/>
  <c r="AA419" i="7"/>
  <c r="AA188" i="7"/>
  <c r="Z108" i="7"/>
  <c r="AA105" i="7"/>
  <c r="AA440" i="6"/>
  <c r="Z363" i="6"/>
  <c r="M363" i="6" s="1"/>
  <c r="Z138" i="6"/>
  <c r="M138" i="6" s="1"/>
  <c r="AF138" i="6" s="1"/>
  <c r="Z122" i="6"/>
  <c r="AA70" i="6"/>
  <c r="Z369" i="6"/>
  <c r="M369" i="6" s="1"/>
  <c r="AF369" i="6" s="1"/>
  <c r="Z321" i="6"/>
  <c r="M321" i="6" s="1"/>
  <c r="Z112" i="6"/>
  <c r="M112" i="6" s="1"/>
  <c r="AF112" i="6" s="1"/>
  <c r="AA112" i="6"/>
  <c r="Z90" i="6"/>
  <c r="Z70" i="6"/>
  <c r="M70" i="6" s="1"/>
  <c r="Z61" i="6"/>
  <c r="M61" i="6" s="1"/>
  <c r="AF61" i="6" s="1"/>
  <c r="Z432" i="6"/>
  <c r="M432" i="6" s="1"/>
  <c r="AF432" i="6" s="1"/>
  <c r="AA363" i="6"/>
  <c r="AA321" i="6"/>
  <c r="Z308" i="6"/>
  <c r="M308" i="6" s="1"/>
  <c r="AF308" i="6" s="1"/>
  <c r="AA245" i="6"/>
  <c r="Z192" i="6"/>
  <c r="M192" i="6" s="1"/>
  <c r="AF192" i="6" s="1"/>
  <c r="AA98" i="6"/>
  <c r="Z98" i="6"/>
  <c r="M98" i="6" s="1"/>
  <c r="AA90" i="6"/>
  <c r="AA61" i="6"/>
  <c r="Z33" i="6"/>
  <c r="AA23" i="6"/>
  <c r="AA359" i="6"/>
  <c r="Z323" i="6"/>
  <c r="M323" i="6" s="1"/>
  <c r="AF323" i="6" s="1"/>
  <c r="AA320" i="6"/>
  <c r="AA313" i="6"/>
  <c r="AA262" i="6"/>
  <c r="Z139" i="6"/>
  <c r="M139" i="6" s="1"/>
  <c r="AF139" i="6" s="1"/>
  <c r="AA93" i="6"/>
  <c r="Z86" i="6"/>
  <c r="AA82" i="6"/>
  <c r="Z67" i="6"/>
  <c r="M67" i="6" s="1"/>
  <c r="AF67" i="6" s="1"/>
  <c r="AA57" i="6"/>
  <c r="Z57" i="6"/>
  <c r="M57" i="6" s="1"/>
  <c r="AF57" i="6" s="1"/>
  <c r="Z23" i="6"/>
  <c r="M23" i="6" s="1"/>
  <c r="AF23" i="6" s="1"/>
  <c r="AA369" i="6"/>
  <c r="AA323" i="6"/>
  <c r="Z320" i="6"/>
  <c r="M320" i="6" s="1"/>
  <c r="AF320" i="6" s="1"/>
  <c r="AA314" i="6"/>
  <c r="Z262" i="6"/>
  <c r="Z245" i="6"/>
  <c r="M245" i="6" s="1"/>
  <c r="AF245" i="6" s="1"/>
  <c r="AA192" i="6"/>
  <c r="AA139" i="6"/>
  <c r="Z82" i="6"/>
  <c r="M82" i="6" s="1"/>
  <c r="AF82" i="6" s="1"/>
  <c r="AA47" i="6"/>
  <c r="Z369" i="7"/>
  <c r="M369" i="7" s="1"/>
  <c r="AA89" i="7"/>
  <c r="AA23" i="7"/>
  <c r="M16" i="7"/>
  <c r="AF16" i="7" s="1"/>
  <c r="AA338" i="7"/>
  <c r="Z113" i="7"/>
  <c r="M113" i="7" s="1"/>
  <c r="AF113" i="7" s="1"/>
  <c r="Z75" i="7"/>
  <c r="M75" i="7" s="1"/>
  <c r="Z66" i="7"/>
  <c r="M66" i="7" s="1"/>
  <c r="AF66" i="7" s="1"/>
  <c r="Z23" i="7"/>
  <c r="M23" i="7" s="1"/>
  <c r="AF23" i="7" s="1"/>
  <c r="AA17" i="7"/>
  <c r="Z172" i="7"/>
  <c r="M172" i="7" s="1"/>
  <c r="Z119" i="7"/>
  <c r="M119" i="7" s="1"/>
  <c r="AA296" i="7"/>
  <c r="Z60" i="7"/>
  <c r="M60" i="7" s="1"/>
  <c r="Z227" i="7"/>
  <c r="M227" i="7" s="1"/>
  <c r="AF227" i="7" s="1"/>
  <c r="AA66" i="7"/>
  <c r="Z186" i="7"/>
  <c r="M186" i="7" s="1"/>
  <c r="AA369" i="7"/>
  <c r="AA191" i="7"/>
  <c r="Z101" i="7"/>
  <c r="M101" i="7" s="1"/>
  <c r="AA46" i="7"/>
  <c r="AA376" i="7"/>
  <c r="AA111" i="7"/>
  <c r="AA127" i="7"/>
  <c r="Z323" i="7"/>
  <c r="M323" i="7" s="1"/>
  <c r="AF323" i="7" s="1"/>
  <c r="AA101" i="7"/>
  <c r="AA385" i="7"/>
  <c r="AA249" i="7"/>
  <c r="AA16" i="7"/>
  <c r="Z99" i="7"/>
  <c r="M99" i="7" s="1"/>
  <c r="AF99" i="7" s="1"/>
  <c r="Z164" i="7"/>
  <c r="M164" i="7" s="1"/>
  <c r="AF164" i="7" s="1"/>
  <c r="Z213" i="7"/>
  <c r="M213" i="7" s="1"/>
  <c r="AF213" i="7" s="1"/>
  <c r="AA342" i="7"/>
  <c r="AA347" i="7"/>
  <c r="AA60" i="7"/>
  <c r="AA37" i="7"/>
  <c r="AA95" i="7"/>
  <c r="AA317" i="7"/>
  <c r="Z111" i="7"/>
  <c r="M111" i="7" s="1"/>
  <c r="AF111" i="7" s="1"/>
  <c r="AA427" i="7"/>
  <c r="Z218" i="7"/>
  <c r="M218" i="7" s="1"/>
  <c r="AF218" i="7" s="1"/>
  <c r="AA283" i="7"/>
  <c r="AA360" i="7"/>
  <c r="Z38" i="7"/>
  <c r="M38" i="7" s="1"/>
  <c r="AF38" i="7" s="1"/>
  <c r="Z385" i="7"/>
  <c r="M385" i="7" s="1"/>
  <c r="AF385" i="7" s="1"/>
  <c r="AA284" i="7"/>
  <c r="AA245" i="7"/>
  <c r="Z441" i="7"/>
  <c r="M441" i="7" s="1"/>
  <c r="AA147" i="7"/>
  <c r="AA108" i="7"/>
  <c r="AA222" i="7"/>
  <c r="Z89" i="7"/>
  <c r="M89" i="7" s="1"/>
  <c r="AF89" i="7" s="1"/>
  <c r="Z356" i="7"/>
  <c r="M356" i="7" s="1"/>
  <c r="Z190" i="7"/>
  <c r="M190" i="7" s="1"/>
  <c r="AA289" i="7"/>
  <c r="AA323" i="7"/>
  <c r="AA185" i="7"/>
  <c r="AA210" i="7"/>
  <c r="Z283" i="7"/>
  <c r="M283" i="7" s="1"/>
  <c r="AF283" i="7" s="1"/>
  <c r="AA43" i="7"/>
  <c r="AA173" i="7"/>
  <c r="Z363" i="7"/>
  <c r="M363" i="7" s="1"/>
  <c r="AA44" i="7"/>
  <c r="AA439" i="7"/>
  <c r="Z107" i="7"/>
  <c r="M107" i="7" s="1"/>
  <c r="AA159" i="7"/>
  <c r="AA182" i="7"/>
  <c r="Z50" i="7"/>
  <c r="M50" i="7" s="1"/>
  <c r="AF50" i="7" s="1"/>
  <c r="AA38" i="7"/>
  <c r="Z100" i="7"/>
  <c r="M100" i="7" s="1"/>
  <c r="AF100" i="7" s="1"/>
  <c r="Z182" i="7"/>
  <c r="M182" i="7" s="1"/>
  <c r="AF182" i="7" s="1"/>
  <c r="Z173" i="7"/>
  <c r="M173" i="7" s="1"/>
  <c r="AF173" i="7" s="1"/>
  <c r="Z352" i="7"/>
  <c r="M352" i="7" s="1"/>
  <c r="Z202" i="7"/>
  <c r="M202" i="7" s="1"/>
  <c r="AF202" i="7" s="1"/>
  <c r="AA387" i="7"/>
  <c r="Z82" i="7"/>
  <c r="M82" i="7" s="1"/>
  <c r="AA82" i="7"/>
  <c r="AA356" i="7"/>
  <c r="Z278" i="7"/>
  <c r="M278" i="7" s="1"/>
  <c r="Z439" i="7"/>
  <c r="M439" i="7" s="1"/>
  <c r="Z377" i="7"/>
  <c r="AA124" i="7"/>
  <c r="Z191" i="7"/>
  <c r="M191" i="7" s="1"/>
  <c r="Z43" i="7"/>
  <c r="M43" i="7" s="1"/>
  <c r="Z316" i="7"/>
  <c r="M316" i="7" s="1"/>
  <c r="AF316" i="7" s="1"/>
  <c r="Z44" i="7"/>
  <c r="M44" i="7" s="1"/>
  <c r="AF44" i="7" s="1"/>
  <c r="AF380" i="7"/>
  <c r="Z31" i="7"/>
  <c r="M31" i="7" s="1"/>
  <c r="AF31" i="7" s="1"/>
  <c r="Z317" i="7"/>
  <c r="M317" i="7" s="1"/>
  <c r="AF317" i="7" s="1"/>
  <c r="Z289" i="7"/>
  <c r="M289" i="7" s="1"/>
  <c r="AF289" i="7" s="1"/>
  <c r="AA107" i="7"/>
  <c r="Z159" i="7"/>
  <c r="M159" i="7" s="1"/>
  <c r="AF159" i="7" s="1"/>
  <c r="AA363" i="7"/>
  <c r="AF387" i="7"/>
  <c r="Z11" i="7"/>
  <c r="M11" i="7" s="1"/>
  <c r="AA186" i="7"/>
  <c r="AA345" i="7"/>
  <c r="AA100" i="7"/>
  <c r="AA11" i="7"/>
  <c r="AA278" i="7"/>
  <c r="AA113" i="7"/>
  <c r="AA352" i="7"/>
  <c r="AA238" i="7"/>
  <c r="AA78" i="7"/>
  <c r="Z118" i="7"/>
  <c r="M118" i="7" s="1"/>
  <c r="AF118" i="7" s="1"/>
  <c r="AA99" i="7"/>
  <c r="Z238" i="7"/>
  <c r="M238" i="7" s="1"/>
  <c r="AF238" i="7" s="1"/>
  <c r="Z344" i="7"/>
  <c r="M344" i="7" s="1"/>
  <c r="AF344" i="7" s="1"/>
  <c r="Z345" i="7"/>
  <c r="M345" i="7" s="1"/>
  <c r="Z360" i="7"/>
  <c r="M360" i="7" s="1"/>
  <c r="AA67" i="7"/>
  <c r="Z425" i="7"/>
  <c r="M425" i="7" s="1"/>
  <c r="AF425" i="7" s="1"/>
  <c r="AA392" i="7"/>
  <c r="AA31" i="7"/>
  <c r="AA227" i="7"/>
  <c r="Z245" i="7"/>
  <c r="M245" i="7" s="1"/>
  <c r="AF245" i="7" s="1"/>
  <c r="AA55" i="7"/>
  <c r="AA215" i="7"/>
  <c r="Z215" i="7"/>
  <c r="M215" i="7" s="1"/>
  <c r="AA81" i="7"/>
  <c r="AA50" i="7"/>
  <c r="Z125" i="7"/>
  <c r="M125" i="7" s="1"/>
  <c r="Z196" i="7"/>
  <c r="Z124" i="7"/>
  <c r="AA128" i="7"/>
  <c r="Z137" i="7"/>
  <c r="M137" i="7" s="1"/>
  <c r="AF137" i="7" s="1"/>
  <c r="Z55" i="7"/>
  <c r="M55" i="7" s="1"/>
  <c r="AA367" i="7"/>
  <c r="Z185" i="7"/>
  <c r="M185" i="7" s="1"/>
  <c r="AF185" i="7" s="1"/>
  <c r="Z382" i="7"/>
  <c r="Z136" i="7"/>
  <c r="M136" i="7" s="1"/>
  <c r="AF136" i="7" s="1"/>
  <c r="Z210" i="7"/>
  <c r="AA389" i="7"/>
  <c r="AA145" i="6"/>
  <c r="AA280" i="6"/>
  <c r="Z177" i="6"/>
  <c r="M177" i="6" s="1"/>
  <c r="AA92" i="6"/>
  <c r="AA414" i="6"/>
  <c r="Z169" i="6"/>
  <c r="Z419" i="6"/>
  <c r="M419" i="6" s="1"/>
  <c r="AA67" i="6"/>
  <c r="Z381" i="6"/>
  <c r="M381" i="6" s="1"/>
  <c r="AF381" i="6" s="1"/>
  <c r="Z354" i="6"/>
  <c r="M354" i="6" s="1"/>
  <c r="Z397" i="6"/>
  <c r="M397" i="6" s="1"/>
  <c r="AA86" i="6"/>
  <c r="AA368" i="6"/>
  <c r="Z76" i="6"/>
  <c r="M76" i="6" s="1"/>
  <c r="AF76" i="6" s="1"/>
  <c r="AA402" i="6"/>
  <c r="Z360" i="6"/>
  <c r="M360" i="6" s="1"/>
  <c r="AF360" i="6" s="1"/>
  <c r="AA186" i="6"/>
  <c r="AA353" i="6"/>
  <c r="AA341" i="6"/>
  <c r="AA55" i="6"/>
  <c r="AA126" i="6"/>
  <c r="Z424" i="6"/>
  <c r="M424" i="6" s="1"/>
  <c r="Z260" i="6"/>
  <c r="M260" i="6" s="1"/>
  <c r="AA124" i="6"/>
  <c r="AA29" i="6"/>
  <c r="Z126" i="6"/>
  <c r="M126" i="6" s="1"/>
  <c r="AF126" i="6" s="1"/>
  <c r="AA246" i="6"/>
  <c r="AA33" i="6"/>
  <c r="Z106" i="6"/>
  <c r="M106" i="6" s="1"/>
  <c r="AF106" i="6" s="1"/>
  <c r="Z266" i="6"/>
  <c r="M266" i="6" s="1"/>
  <c r="AF266" i="6" s="1"/>
  <c r="AA206" i="6"/>
  <c r="AA191" i="6"/>
  <c r="Z420" i="6"/>
  <c r="M420" i="6" s="1"/>
  <c r="AA358" i="6"/>
  <c r="Z413" i="6"/>
  <c r="M413" i="6" s="1"/>
  <c r="AA54" i="6"/>
  <c r="Z55" i="6"/>
  <c r="M55" i="6" s="1"/>
  <c r="Z341" i="6"/>
  <c r="AA99" i="6"/>
  <c r="Z270" i="6"/>
  <c r="M270" i="6" s="1"/>
  <c r="AF270" i="6" s="1"/>
  <c r="Z391" i="6"/>
  <c r="Z47" i="6"/>
  <c r="M47" i="6" s="1"/>
  <c r="AF47" i="6" s="1"/>
  <c r="AA254" i="6"/>
  <c r="AA308" i="6"/>
  <c r="Z195" i="6"/>
  <c r="M195" i="6" s="1"/>
  <c r="AA224" i="6"/>
  <c r="AA346" i="6"/>
  <c r="AA386" i="6"/>
  <c r="Z99" i="6"/>
  <c r="M99" i="6" s="1"/>
  <c r="AF99" i="6" s="1"/>
  <c r="AA360" i="6"/>
  <c r="AA106" i="6"/>
  <c r="Z92" i="6"/>
  <c r="M92" i="6" s="1"/>
  <c r="AF92" i="6" s="1"/>
  <c r="Z191" i="6"/>
  <c r="M191" i="6" s="1"/>
  <c r="AF191" i="6" s="1"/>
  <c r="Z49" i="6"/>
  <c r="M49" i="6" s="1"/>
  <c r="Z436" i="6"/>
  <c r="M436" i="6" s="1"/>
  <c r="AA165" i="6"/>
  <c r="Z242" i="6"/>
  <c r="M242" i="6" s="1"/>
  <c r="AF242" i="6" s="1"/>
  <c r="AA81" i="6"/>
  <c r="AA397" i="6"/>
  <c r="AA195" i="6"/>
  <c r="AA264" i="6"/>
  <c r="Z212" i="6"/>
  <c r="M212" i="6" s="1"/>
  <c r="AA83" i="6"/>
  <c r="AA324" i="6"/>
  <c r="M324" i="6" s="1"/>
  <c r="AF324" i="6" s="1"/>
  <c r="AA329" i="6"/>
  <c r="M329" i="6" s="1"/>
  <c r="AA177" i="6"/>
  <c r="Z254" i="6"/>
  <c r="M254" i="6" s="1"/>
  <c r="AA136" i="6"/>
  <c r="Z100" i="6"/>
  <c r="M100" i="6" s="1"/>
  <c r="Z198" i="6"/>
  <c r="M198" i="6" s="1"/>
  <c r="AA331" i="6"/>
  <c r="Z401" i="6"/>
  <c r="M401" i="6" s="1"/>
  <c r="Z206" i="6"/>
  <c r="M206" i="6" s="1"/>
  <c r="AA159" i="6"/>
  <c r="AA105" i="6"/>
  <c r="AA85" i="6"/>
  <c r="AA375" i="6"/>
  <c r="AA42" i="6"/>
  <c r="Z362" i="6"/>
  <c r="Z393" i="6"/>
  <c r="M393" i="6" s="1"/>
  <c r="AF393" i="6" s="1"/>
  <c r="Z159" i="6"/>
  <c r="M159" i="6" s="1"/>
  <c r="AF159" i="6" s="1"/>
  <c r="Z136" i="6"/>
  <c r="M136" i="6" s="1"/>
  <c r="AF136" i="6" s="1"/>
  <c r="Z81" i="6"/>
  <c r="M81" i="6" s="1"/>
  <c r="AA362" i="6"/>
  <c r="Z124" i="6"/>
  <c r="AA198" i="6"/>
  <c r="Z258" i="6"/>
  <c r="M258" i="6" s="1"/>
  <c r="AA252" i="6"/>
  <c r="Z331" i="6"/>
  <c r="M331" i="6" s="1"/>
  <c r="Z414" i="6"/>
  <c r="M414" i="6" s="1"/>
  <c r="AF414" i="6" s="1"/>
  <c r="Z165" i="6"/>
  <c r="M165" i="6" s="1"/>
  <c r="AF165" i="6" s="1"/>
  <c r="AA258" i="6"/>
  <c r="AA76" i="6"/>
  <c r="AA393" i="6"/>
  <c r="Z85" i="6"/>
  <c r="M85" i="6" s="1"/>
  <c r="AF85" i="6" s="1"/>
  <c r="Z230" i="6"/>
  <c r="M230" i="6" s="1"/>
  <c r="Z359" i="6"/>
  <c r="M359" i="6" s="1"/>
  <c r="AF359" i="6" s="1"/>
  <c r="Z336" i="6"/>
  <c r="M336" i="6" s="1"/>
  <c r="AA408" i="6"/>
  <c r="Z408" i="6"/>
  <c r="M408" i="6" s="1"/>
  <c r="Z329" i="6"/>
  <c r="F443" i="6"/>
  <c r="AA387" i="6"/>
  <c r="Z386" i="6"/>
  <c r="M386" i="6" s="1"/>
  <c r="Z426" i="6"/>
  <c r="AA426" i="6"/>
  <c r="Z246" i="6"/>
  <c r="M246" i="6" s="1"/>
  <c r="L443" i="6"/>
  <c r="AA391" i="6"/>
  <c r="AA134" i="6"/>
  <c r="J443" i="6"/>
  <c r="Z94" i="6"/>
  <c r="M94" i="6" s="1"/>
  <c r="AA94" i="6"/>
  <c r="AA128" i="6"/>
  <c r="AA100" i="6"/>
  <c r="Z15" i="6"/>
  <c r="M15" i="6" s="1"/>
  <c r="AF15" i="6" s="1"/>
  <c r="Z264" i="6"/>
  <c r="M264" i="6" s="1"/>
  <c r="AF172" i="7"/>
  <c r="AA320" i="7"/>
  <c r="Z320" i="7"/>
  <c r="M320" i="7" s="1"/>
  <c r="Z129" i="7"/>
  <c r="M129" i="7" s="1"/>
  <c r="AA129" i="7"/>
  <c r="Z331" i="7"/>
  <c r="M331" i="7" s="1"/>
  <c r="AA331" i="7"/>
  <c r="AA410" i="7"/>
  <c r="Z410" i="7"/>
  <c r="M410" i="7" s="1"/>
  <c r="Z94" i="7"/>
  <c r="M94" i="7" s="1"/>
  <c r="AA94" i="7"/>
  <c r="Z141" i="7"/>
  <c r="M141" i="7" s="1"/>
  <c r="AA141" i="7"/>
  <c r="AF217" i="7"/>
  <c r="AF358" i="7"/>
  <c r="AA103" i="7"/>
  <c r="Z103" i="7"/>
  <c r="M103" i="7" s="1"/>
  <c r="AA240" i="7"/>
  <c r="Z240" i="7"/>
  <c r="M240" i="7" s="1"/>
  <c r="AF434" i="7"/>
  <c r="AA194" i="7"/>
  <c r="Z194" i="7"/>
  <c r="M194" i="7" s="1"/>
  <c r="Z300" i="7"/>
  <c r="AA300" i="7"/>
  <c r="AA160" i="7"/>
  <c r="Z160" i="7"/>
  <c r="M160" i="7" s="1"/>
  <c r="AA117" i="7"/>
  <c r="Z117" i="7"/>
  <c r="M117" i="7" s="1"/>
  <c r="AA292" i="7"/>
  <c r="Z292" i="7"/>
  <c r="M292" i="7" s="1"/>
  <c r="AA422" i="7"/>
  <c r="Z422" i="7"/>
  <c r="M422" i="7" s="1"/>
  <c r="AA22" i="7"/>
  <c r="Z22" i="7"/>
  <c r="M22" i="7" s="1"/>
  <c r="AF146" i="7"/>
  <c r="AA263" i="7"/>
  <c r="Z263" i="7"/>
  <c r="AA114" i="7"/>
  <c r="Z114" i="7"/>
  <c r="M114" i="7" s="1"/>
  <c r="AA205" i="7"/>
  <c r="Z205" i="7"/>
  <c r="M205" i="7" s="1"/>
  <c r="AA309" i="7"/>
  <c r="Z309" i="7"/>
  <c r="M309" i="7" s="1"/>
  <c r="AA136" i="7"/>
  <c r="AA69" i="7"/>
  <c r="Z69" i="7"/>
  <c r="M69" i="7" s="1"/>
  <c r="AA166" i="7"/>
  <c r="Z166" i="7"/>
  <c r="M166" i="7" s="1"/>
  <c r="Z252" i="7"/>
  <c r="M252" i="7" s="1"/>
  <c r="AA252" i="7"/>
  <c r="AA406" i="7"/>
  <c r="Z406" i="7"/>
  <c r="M406" i="7" s="1"/>
  <c r="Z397" i="7"/>
  <c r="M397" i="7" s="1"/>
  <c r="AA397" i="7"/>
  <c r="AF174" i="7"/>
  <c r="AA337" i="7"/>
  <c r="Z337" i="7"/>
  <c r="M337" i="7" s="1"/>
  <c r="AA54" i="7"/>
  <c r="Z54" i="7"/>
  <c r="M54" i="7" s="1"/>
  <c r="AA275" i="7"/>
  <c r="Z275" i="7"/>
  <c r="Z273" i="7"/>
  <c r="M273" i="7" s="1"/>
  <c r="AA273" i="7"/>
  <c r="Z242" i="7"/>
  <c r="M242" i="7" s="1"/>
  <c r="AA242" i="7"/>
  <c r="AA334" i="7"/>
  <c r="Z334" i="7"/>
  <c r="M334" i="7" s="1"/>
  <c r="AA403" i="7"/>
  <c r="Z403" i="7"/>
  <c r="M403" i="7" s="1"/>
  <c r="AA180" i="7"/>
  <c r="Z180" i="7"/>
  <c r="M180" i="7" s="1"/>
  <c r="AA276" i="7"/>
  <c r="Z276" i="7"/>
  <c r="M276" i="7" s="1"/>
  <c r="AA370" i="7"/>
  <c r="Z370" i="7"/>
  <c r="M370" i="7" s="1"/>
  <c r="AF48" i="7"/>
  <c r="AA74" i="7"/>
  <c r="Z74" i="7"/>
  <c r="M74" i="7" s="1"/>
  <c r="AA143" i="7"/>
  <c r="Z143" i="7"/>
  <c r="M143" i="7" s="1"/>
  <c r="Z266" i="7"/>
  <c r="M266" i="7" s="1"/>
  <c r="AA266" i="7"/>
  <c r="AF228" i="7"/>
  <c r="AA288" i="7"/>
  <c r="Z288" i="7"/>
  <c r="M288" i="7" s="1"/>
  <c r="AF190" i="7"/>
  <c r="AA416" i="7"/>
  <c r="Z416" i="7"/>
  <c r="M416" i="7" s="1"/>
  <c r="Z25" i="7"/>
  <c r="M25" i="7" s="1"/>
  <c r="AA25" i="7"/>
  <c r="AA61" i="7"/>
  <c r="Z61" i="7"/>
  <c r="M61" i="7" s="1"/>
  <c r="AF61" i="7" s="1"/>
  <c r="AA79" i="7"/>
  <c r="Z79" i="7"/>
  <c r="M79" i="7" s="1"/>
  <c r="AA109" i="7"/>
  <c r="Z109" i="7"/>
  <c r="M109" i="7" s="1"/>
  <c r="AA313" i="7"/>
  <c r="Z313" i="7"/>
  <c r="M313" i="7" s="1"/>
  <c r="AA28" i="7"/>
  <c r="Z28" i="7"/>
  <c r="M28" i="7" s="1"/>
  <c r="AF423" i="7"/>
  <c r="AA214" i="7"/>
  <c r="Z214" i="7"/>
  <c r="M214" i="7" s="1"/>
  <c r="AF332" i="7"/>
  <c r="AA418" i="7"/>
  <c r="Z418" i="7"/>
  <c r="M418" i="7" s="1"/>
  <c r="Z120" i="7"/>
  <c r="M120" i="7" s="1"/>
  <c r="AA120" i="7"/>
  <c r="AA372" i="7"/>
  <c r="Z372" i="7"/>
  <c r="M372" i="7" s="1"/>
  <c r="Z386" i="7"/>
  <c r="M386" i="7" s="1"/>
  <c r="AA386" i="7"/>
  <c r="Z392" i="7"/>
  <c r="M392" i="7" s="1"/>
  <c r="AA40" i="7"/>
  <c r="Z40" i="7"/>
  <c r="M40" i="7" s="1"/>
  <c r="AA110" i="7"/>
  <c r="Z110" i="7"/>
  <c r="M110" i="7" s="1"/>
  <c r="AF307" i="7"/>
  <c r="AA138" i="7"/>
  <c r="Z138" i="7"/>
  <c r="M138" i="7" s="1"/>
  <c r="Z102" i="7"/>
  <c r="M102" i="7" s="1"/>
  <c r="AA102" i="7"/>
  <c r="AA80" i="7"/>
  <c r="Z80" i="7"/>
  <c r="M80" i="7" s="1"/>
  <c r="AA193" i="7"/>
  <c r="Z193" i="7"/>
  <c r="M193" i="7" s="1"/>
  <c r="AF261" i="7"/>
  <c r="AA415" i="7"/>
  <c r="Z415" i="7"/>
  <c r="M415" i="7" s="1"/>
  <c r="AA172" i="7"/>
  <c r="Z304" i="7"/>
  <c r="M304" i="7" s="1"/>
  <c r="AA304" i="7"/>
  <c r="AF251" i="7"/>
  <c r="Z237" i="7"/>
  <c r="M237" i="7" s="1"/>
  <c r="AA237" i="7"/>
  <c r="Z285" i="7"/>
  <c r="M285" i="7" s="1"/>
  <c r="AA285" i="7"/>
  <c r="AA409" i="7"/>
  <c r="Z409" i="7"/>
  <c r="M409" i="7" s="1"/>
  <c r="AF83" i="7"/>
  <c r="AF427" i="7"/>
  <c r="AA211" i="7"/>
  <c r="Z211" i="7"/>
  <c r="AA374" i="7"/>
  <c r="Z374" i="7"/>
  <c r="M374" i="7" s="1"/>
  <c r="Z175" i="7"/>
  <c r="M175" i="7" s="1"/>
  <c r="AA175" i="7"/>
  <c r="AA195" i="7"/>
  <c r="Z195" i="7"/>
  <c r="M195" i="7" s="1"/>
  <c r="Z187" i="7"/>
  <c r="M187" i="7" s="1"/>
  <c r="AA187" i="7"/>
  <c r="Z290" i="7"/>
  <c r="M290" i="7" s="1"/>
  <c r="AA290" i="7"/>
  <c r="AA259" i="7"/>
  <c r="Z259" i="7"/>
  <c r="M259" i="7" s="1"/>
  <c r="AA137" i="7"/>
  <c r="AA328" i="7"/>
  <c r="M328" i="7" s="1"/>
  <c r="Z328" i="7"/>
  <c r="AA390" i="7"/>
  <c r="Z390" i="7"/>
  <c r="M390" i="7" s="1"/>
  <c r="AA132" i="7"/>
  <c r="Z132" i="7"/>
  <c r="M132" i="7" s="1"/>
  <c r="AA35" i="7"/>
  <c r="Z35" i="7"/>
  <c r="M35" i="7" s="1"/>
  <c r="AA134" i="7"/>
  <c r="Z134" i="7"/>
  <c r="M134" i="7" s="1"/>
  <c r="AA239" i="7"/>
  <c r="Z239" i="7"/>
  <c r="M239" i="7" s="1"/>
  <c r="Z27" i="7"/>
  <c r="M27" i="7" s="1"/>
  <c r="AA27" i="7"/>
  <c r="Z330" i="7"/>
  <c r="M330" i="7" s="1"/>
  <c r="AA330" i="7"/>
  <c r="Z156" i="7"/>
  <c r="AA156" i="7"/>
  <c r="AA305" i="7"/>
  <c r="Z305" i="7"/>
  <c r="M305" i="7" s="1"/>
  <c r="AA303" i="7"/>
  <c r="Z303" i="7"/>
  <c r="M303" i="7" s="1"/>
  <c r="AA420" i="7"/>
  <c r="Z420" i="7"/>
  <c r="M420" i="7" s="1"/>
  <c r="AA42" i="7"/>
  <c r="Z42" i="7"/>
  <c r="M42" i="7" s="1"/>
  <c r="AA87" i="7"/>
  <c r="Z87" i="7"/>
  <c r="AA395" i="7"/>
  <c r="Z395" i="7"/>
  <c r="M395" i="7" s="1"/>
  <c r="AA421" i="7"/>
  <c r="Z421" i="7"/>
  <c r="M421" i="7" s="1"/>
  <c r="AA184" i="7"/>
  <c r="Z184" i="7"/>
  <c r="M184" i="7" s="1"/>
  <c r="AF383" i="7"/>
  <c r="AA115" i="7"/>
  <c r="Z115" i="7"/>
  <c r="M115" i="7" s="1"/>
  <c r="AA53" i="7"/>
  <c r="Z53" i="7"/>
  <c r="M53" i="7" s="1"/>
  <c r="AA165" i="7"/>
  <c r="Z165" i="7"/>
  <c r="M165" i="7" s="1"/>
  <c r="AA203" i="7"/>
  <c r="Z203" i="7"/>
  <c r="M203" i="7" s="1"/>
  <c r="AA233" i="7"/>
  <c r="Z233" i="7"/>
  <c r="M233" i="7" s="1"/>
  <c r="AF352" i="7"/>
  <c r="Z72" i="7"/>
  <c r="M72" i="7" s="1"/>
  <c r="AA72" i="7"/>
  <c r="AF152" i="7"/>
  <c r="AF119" i="7"/>
  <c r="AA277" i="7"/>
  <c r="Z277" i="7"/>
  <c r="M277" i="7" s="1"/>
  <c r="Z234" i="7"/>
  <c r="M234" i="7" s="1"/>
  <c r="AA234" i="7"/>
  <c r="Z260" i="7"/>
  <c r="M260" i="7" s="1"/>
  <c r="AA260" i="7"/>
  <c r="AF359" i="7"/>
  <c r="AF127" i="7"/>
  <c r="AF363" i="7"/>
  <c r="AA378" i="7"/>
  <c r="Z378" i="7"/>
  <c r="M378" i="7" s="1"/>
  <c r="AA225" i="7"/>
  <c r="Z225" i="7"/>
  <c r="M225" i="7" s="1"/>
  <c r="AF419" i="7"/>
  <c r="Z81" i="7"/>
  <c r="M81" i="7" s="1"/>
  <c r="AA183" i="7"/>
  <c r="Z183" i="7"/>
  <c r="M183" i="7" s="1"/>
  <c r="AA355" i="7"/>
  <c r="Z355" i="7"/>
  <c r="M355" i="7" s="1"/>
  <c r="AA268" i="7"/>
  <c r="Z268" i="7"/>
  <c r="M268" i="7" s="1"/>
  <c r="AA362" i="7"/>
  <c r="Z362" i="7"/>
  <c r="AA412" i="7"/>
  <c r="Z412" i="7"/>
  <c r="Z442" i="7"/>
  <c r="M442" i="7" s="1"/>
  <c r="AA442" i="7"/>
  <c r="Z41" i="7"/>
  <c r="M41" i="7" s="1"/>
  <c r="AF140" i="7"/>
  <c r="AF95" i="7"/>
  <c r="Z254" i="7"/>
  <c r="M254" i="7" s="1"/>
  <c r="AA254" i="7"/>
  <c r="AF192" i="7"/>
  <c r="AA265" i="7"/>
  <c r="Z265" i="7"/>
  <c r="M265" i="7" s="1"/>
  <c r="Z348" i="7"/>
  <c r="M348" i="7" s="1"/>
  <c r="AA348" i="7"/>
  <c r="AA139" i="7"/>
  <c r="Z139" i="7"/>
  <c r="M139" i="7" s="1"/>
  <c r="AF291" i="7"/>
  <c r="AF29" i="7"/>
  <c r="AA161" i="7"/>
  <c r="Z161" i="7"/>
  <c r="Z206" i="7"/>
  <c r="M206" i="7" s="1"/>
  <c r="AA206" i="7"/>
  <c r="Z346" i="7"/>
  <c r="AA346" i="7"/>
  <c r="Z401" i="7"/>
  <c r="M401" i="7" s="1"/>
  <c r="AA401" i="7"/>
  <c r="AA226" i="7"/>
  <c r="Z226" i="7"/>
  <c r="M226" i="7" s="1"/>
  <c r="AF296" i="7"/>
  <c r="AA329" i="7"/>
  <c r="M329" i="7" s="1"/>
  <c r="Z329" i="7"/>
  <c r="AF55" i="7"/>
  <c r="AF432" i="7"/>
  <c r="AA384" i="7"/>
  <c r="Z384" i="7"/>
  <c r="M384" i="7" s="1"/>
  <c r="AA424" i="7"/>
  <c r="Z424" i="7"/>
  <c r="M424" i="7" s="1"/>
  <c r="AF88" i="7"/>
  <c r="AA179" i="7"/>
  <c r="Z179" i="7"/>
  <c r="M179" i="7" s="1"/>
  <c r="Z133" i="7"/>
  <c r="M133" i="7" s="1"/>
  <c r="AA133" i="7"/>
  <c r="AF381" i="7"/>
  <c r="AA118" i="7"/>
  <c r="AF322" i="7"/>
  <c r="AF338" i="7"/>
  <c r="AF58" i="7"/>
  <c r="AA104" i="7"/>
  <c r="Z104" i="7"/>
  <c r="M104" i="7" s="1"/>
  <c r="AF411" i="7"/>
  <c r="AA12" i="7"/>
  <c r="M12" i="7" s="1"/>
  <c r="Z12" i="7"/>
  <c r="AA204" i="7"/>
  <c r="Z204" i="7"/>
  <c r="M204" i="7" s="1"/>
  <c r="AA198" i="7"/>
  <c r="Z198" i="7"/>
  <c r="M198" i="7" s="1"/>
  <c r="AA282" i="7"/>
  <c r="Z282" i="7"/>
  <c r="M282" i="7" s="1"/>
  <c r="AF413" i="7"/>
  <c r="Z301" i="7"/>
  <c r="AA301" i="7"/>
  <c r="AA93" i="7"/>
  <c r="Z93" i="7"/>
  <c r="AF286" i="7"/>
  <c r="AA400" i="7"/>
  <c r="Z400" i="7"/>
  <c r="M400" i="7" s="1"/>
  <c r="Z212" i="7"/>
  <c r="M212" i="7" s="1"/>
  <c r="AA212" i="7"/>
  <c r="Z333" i="7"/>
  <c r="M333" i="7" s="1"/>
  <c r="AA333" i="7"/>
  <c r="AF147" i="7"/>
  <c r="Z220" i="7"/>
  <c r="M220" i="7" s="1"/>
  <c r="AA220" i="7"/>
  <c r="AF295" i="7"/>
  <c r="AA426" i="7"/>
  <c r="Z426" i="7"/>
  <c r="Z67" i="7"/>
  <c r="M67" i="7" s="1"/>
  <c r="AA158" i="7"/>
  <c r="Z158" i="7"/>
  <c r="M158" i="7" s="1"/>
  <c r="Z247" i="7"/>
  <c r="M247" i="7" s="1"/>
  <c r="AA247" i="7"/>
  <c r="M326" i="7"/>
  <c r="AA353" i="7"/>
  <c r="Z353" i="7"/>
  <c r="M353" i="7" s="1"/>
  <c r="Z90" i="7"/>
  <c r="AA90" i="7"/>
  <c r="AA229" i="7"/>
  <c r="Z229" i="7"/>
  <c r="M229" i="7" s="1"/>
  <c r="Z321" i="7"/>
  <c r="M321" i="7" s="1"/>
  <c r="AA321" i="7"/>
  <c r="Z26" i="7"/>
  <c r="M26" i="7" s="1"/>
  <c r="AF26" i="7" s="1"/>
  <c r="AA26" i="7"/>
  <c r="AA219" i="7"/>
  <c r="Z219" i="7"/>
  <c r="M219" i="7" s="1"/>
  <c r="AA216" i="7"/>
  <c r="Z216" i="7"/>
  <c r="M216" i="7" s="1"/>
  <c r="AF135" i="7"/>
  <c r="AA39" i="7"/>
  <c r="Z39" i="7"/>
  <c r="M39" i="7" s="1"/>
  <c r="AA280" i="7"/>
  <c r="Z280" i="7"/>
  <c r="M280" i="7" s="1"/>
  <c r="AF46" i="7"/>
  <c r="AF107" i="7"/>
  <c r="AA56" i="7"/>
  <c r="Z56" i="7"/>
  <c r="M56" i="7" s="1"/>
  <c r="AA232" i="7"/>
  <c r="Z232" i="7"/>
  <c r="M232" i="7" s="1"/>
  <c r="AA57" i="7"/>
  <c r="Z57" i="7"/>
  <c r="M57" i="7" s="1"/>
  <c r="AA294" i="7"/>
  <c r="Z294" i="7"/>
  <c r="M294" i="7" s="1"/>
  <c r="AF75" i="7"/>
  <c r="Z169" i="7"/>
  <c r="AA169" i="7"/>
  <c r="AA92" i="7"/>
  <c r="Z92" i="7"/>
  <c r="M92" i="7" s="1"/>
  <c r="AA223" i="7"/>
  <c r="Z223" i="7"/>
  <c r="M223" i="7" s="1"/>
  <c r="AF85" i="7"/>
  <c r="AA201" i="7"/>
  <c r="Z201" i="7"/>
  <c r="M201" i="7" s="1"/>
  <c r="Z279" i="7"/>
  <c r="M279" i="7" s="1"/>
  <c r="AA279" i="7"/>
  <c r="AA197" i="7"/>
  <c r="Z197" i="7"/>
  <c r="M197" i="7" s="1"/>
  <c r="AF153" i="7"/>
  <c r="AA209" i="7"/>
  <c r="Z209" i="7"/>
  <c r="M209" i="7" s="1"/>
  <c r="AA430" i="7"/>
  <c r="Z430" i="7"/>
  <c r="M430" i="7" s="1"/>
  <c r="AA244" i="7"/>
  <c r="Z244" i="7"/>
  <c r="M244" i="7" s="1"/>
  <c r="AF375" i="7"/>
  <c r="AA148" i="7"/>
  <c r="Z148" i="7"/>
  <c r="M148" i="7" s="1"/>
  <c r="Z255" i="7"/>
  <c r="M255" i="7" s="1"/>
  <c r="AA255" i="7"/>
  <c r="Z391" i="7"/>
  <c r="AA391" i="7"/>
  <c r="AA435" i="7"/>
  <c r="Z435" i="7"/>
  <c r="M435" i="7" s="1"/>
  <c r="AA86" i="7"/>
  <c r="Z86" i="7"/>
  <c r="AA437" i="7"/>
  <c r="Z437" i="7"/>
  <c r="M437" i="7" s="1"/>
  <c r="AA440" i="7"/>
  <c r="Z440" i="7"/>
  <c r="M440" i="7" s="1"/>
  <c r="AA21" i="7"/>
  <c r="Z21" i="7"/>
  <c r="M21" i="7" s="1"/>
  <c r="AA64" i="7"/>
  <c r="Z64" i="7"/>
  <c r="AF405" i="7"/>
  <c r="AF112" i="7"/>
  <c r="AF267" i="7"/>
  <c r="Z389" i="7"/>
  <c r="M389" i="7" s="1"/>
  <c r="Z236" i="7"/>
  <c r="M236" i="7" s="1"/>
  <c r="AA236" i="7"/>
  <c r="AA293" i="7"/>
  <c r="Z293" i="7"/>
  <c r="M293" i="7" s="1"/>
  <c r="Z367" i="7"/>
  <c r="M367" i="7" s="1"/>
  <c r="AF356" i="7"/>
  <c r="AF388" i="7"/>
  <c r="Z70" i="7"/>
  <c r="M70" i="7" s="1"/>
  <c r="AA70" i="7"/>
  <c r="AF131" i="7"/>
  <c r="Z144" i="7"/>
  <c r="M144" i="7" s="1"/>
  <c r="AA144" i="7"/>
  <c r="AA299" i="7"/>
  <c r="Z299" i="7"/>
  <c r="M299" i="7" s="1"/>
  <c r="AA339" i="7"/>
  <c r="Z339" i="7"/>
  <c r="AA343" i="7"/>
  <c r="Z343" i="7"/>
  <c r="AA154" i="7"/>
  <c r="Z154" i="7"/>
  <c r="M154" i="7" s="1"/>
  <c r="AA176" i="7"/>
  <c r="Z176" i="7"/>
  <c r="M176" i="7" s="1"/>
  <c r="AA318" i="7"/>
  <c r="Z318" i="7"/>
  <c r="M318" i="7" s="1"/>
  <c r="AF340" i="7"/>
  <c r="Z399" i="7"/>
  <c r="M399" i="7" s="1"/>
  <c r="AA399" i="7"/>
  <c r="AA32" i="7"/>
  <c r="Z32" i="7"/>
  <c r="M32" i="7" s="1"/>
  <c r="AF224" i="7"/>
  <c r="AA271" i="7"/>
  <c r="Z271" i="7"/>
  <c r="M271" i="7" s="1"/>
  <c r="Z96" i="7"/>
  <c r="AA96" i="7"/>
  <c r="AA84" i="7"/>
  <c r="Z84" i="7"/>
  <c r="M84" i="7" s="1"/>
  <c r="Z364" i="7"/>
  <c r="AA364" i="7"/>
  <c r="AA393" i="7"/>
  <c r="Z393" i="7"/>
  <c r="M393" i="7" s="1"/>
  <c r="AA157" i="7"/>
  <c r="Z157" i="7"/>
  <c r="AF230" i="7"/>
  <c r="AF311" i="7"/>
  <c r="AA116" i="7"/>
  <c r="Z116" i="7"/>
  <c r="M116" i="7" s="1"/>
  <c r="AA177" i="7"/>
  <c r="Z177" i="7"/>
  <c r="M177" i="7" s="1"/>
  <c r="AF436" i="7"/>
  <c r="AA51" i="7"/>
  <c r="Z51" i="7"/>
  <c r="M51" i="7" s="1"/>
  <c r="AA373" i="7"/>
  <c r="Z373" i="7"/>
  <c r="M373" i="7" s="1"/>
  <c r="AA404" i="7"/>
  <c r="Z404" i="7"/>
  <c r="M404" i="7" s="1"/>
  <c r="AF60" i="7"/>
  <c r="AA207" i="7"/>
  <c r="Z207" i="7"/>
  <c r="M207" i="7" s="1"/>
  <c r="Z241" i="7"/>
  <c r="M241" i="7" s="1"/>
  <c r="AA241" i="7"/>
  <c r="AA248" i="7"/>
  <c r="Z248" i="7"/>
  <c r="M248" i="7" s="1"/>
  <c r="AA253" i="7"/>
  <c r="Z253" i="7"/>
  <c r="M253" i="7" s="1"/>
  <c r="AF162" i="7"/>
  <c r="AA168" i="7"/>
  <c r="Z168" i="7"/>
  <c r="AA262" i="7"/>
  <c r="Z262" i="7"/>
  <c r="AF142" i="7"/>
  <c r="Z97" i="7"/>
  <c r="M97" i="7" s="1"/>
  <c r="AA97" i="7"/>
  <c r="AA312" i="7"/>
  <c r="Z312" i="7"/>
  <c r="M312" i="7" s="1"/>
  <c r="Z357" i="7"/>
  <c r="M357" i="7" s="1"/>
  <c r="AA357" i="7"/>
  <c r="Z78" i="7"/>
  <c r="Z222" i="7"/>
  <c r="M222" i="7" s="1"/>
  <c r="AF130" i="7"/>
  <c r="AF249" i="7"/>
  <c r="AF354" i="7"/>
  <c r="AA402" i="7"/>
  <c r="Z402" i="7"/>
  <c r="M402" i="7" s="1"/>
  <c r="AF417" i="7"/>
  <c r="AA19" i="7"/>
  <c r="Z19" i="7"/>
  <c r="M19" i="7" s="1"/>
  <c r="AF77" i="7"/>
  <c r="AA231" i="7"/>
  <c r="Z231" i="7"/>
  <c r="M231" i="7" s="1"/>
  <c r="AF365" i="7"/>
  <c r="AA308" i="7"/>
  <c r="Z308" i="7"/>
  <c r="M308" i="7" s="1"/>
  <c r="AF369" i="7"/>
  <c r="AA122" i="7"/>
  <c r="Z122" i="7"/>
  <c r="AA235" i="7"/>
  <c r="Z235" i="7"/>
  <c r="M235" i="7" s="1"/>
  <c r="AA62" i="7"/>
  <c r="Z62" i="7"/>
  <c r="M62" i="7" s="1"/>
  <c r="AF62" i="7" s="1"/>
  <c r="Z126" i="7"/>
  <c r="M126" i="7" s="1"/>
  <c r="AA126" i="7"/>
  <c r="AF274" i="7"/>
  <c r="AA181" i="7"/>
  <c r="Z181" i="7"/>
  <c r="M181" i="7" s="1"/>
  <c r="Z350" i="7"/>
  <c r="AA350" i="7"/>
  <c r="AF105" i="7"/>
  <c r="AF186" i="7"/>
  <c r="AA302" i="7"/>
  <c r="Z302" i="7"/>
  <c r="M302" i="7" s="1"/>
  <c r="AA121" i="7"/>
  <c r="Z121" i="7"/>
  <c r="Z314" i="7"/>
  <c r="AA314" i="7"/>
  <c r="AA396" i="7"/>
  <c r="Z396" i="7"/>
  <c r="AA428" i="7"/>
  <c r="Z428" i="7"/>
  <c r="M428" i="7" s="1"/>
  <c r="AA178" i="7"/>
  <c r="Z178" i="7"/>
  <c r="M178" i="7" s="1"/>
  <c r="AA431" i="7"/>
  <c r="Z431" i="7"/>
  <c r="M431" i="7" s="1"/>
  <c r="Z128" i="7"/>
  <c r="M128" i="7" s="1"/>
  <c r="AA382" i="7"/>
  <c r="AA171" i="7"/>
  <c r="Z171" i="7"/>
  <c r="M171" i="7" s="1"/>
  <c r="AA14" i="7"/>
  <c r="Z14" i="7"/>
  <c r="M14" i="7" s="1"/>
  <c r="Z310" i="7"/>
  <c r="M310" i="7" s="1"/>
  <c r="AA310" i="7"/>
  <c r="AA366" i="7"/>
  <c r="Z366" i="7"/>
  <c r="AA24" i="7"/>
  <c r="Z24" i="7"/>
  <c r="M24" i="7" s="1"/>
  <c r="AF101" i="7"/>
  <c r="AA256" i="7"/>
  <c r="Z256" i="7"/>
  <c r="M256" i="7" s="1"/>
  <c r="AA270" i="7"/>
  <c r="Z270" i="7"/>
  <c r="M270" i="7" s="1"/>
  <c r="AA68" i="7"/>
  <c r="Z68" i="7"/>
  <c r="M68" i="7" s="1"/>
  <c r="AA264" i="7"/>
  <c r="Z264" i="7"/>
  <c r="M264" i="7" s="1"/>
  <c r="AA33" i="7"/>
  <c r="Z33" i="7"/>
  <c r="AA98" i="7"/>
  <c r="Z98" i="7"/>
  <c r="M98" i="7" s="1"/>
  <c r="AA149" i="7"/>
  <c r="Z149" i="7"/>
  <c r="M149" i="7" s="1"/>
  <c r="AA287" i="7"/>
  <c r="Z287" i="7"/>
  <c r="M287" i="7" s="1"/>
  <c r="AA258" i="7"/>
  <c r="Z258" i="7"/>
  <c r="M258" i="7" s="1"/>
  <c r="AA368" i="7"/>
  <c r="Z368" i="7"/>
  <c r="M368" i="7" s="1"/>
  <c r="Z150" i="7"/>
  <c r="M150" i="7" s="1"/>
  <c r="AA150" i="7"/>
  <c r="AA341" i="7"/>
  <c r="Z341" i="7"/>
  <c r="AF73" i="7"/>
  <c r="AA414" i="7"/>
  <c r="Z414" i="7"/>
  <c r="M414" i="7" s="1"/>
  <c r="AA316" i="7"/>
  <c r="AA221" i="7"/>
  <c r="Z221" i="7"/>
  <c r="M221" i="7" s="1"/>
  <c r="AA151" i="7"/>
  <c r="Z151" i="7"/>
  <c r="M151" i="7" s="1"/>
  <c r="AA349" i="7"/>
  <c r="Z349" i="7"/>
  <c r="AA269" i="7"/>
  <c r="Z269" i="7"/>
  <c r="M269" i="7" s="1"/>
  <c r="AA15" i="7"/>
  <c r="Z15" i="7"/>
  <c r="M15" i="7" s="1"/>
  <c r="AA189" i="7"/>
  <c r="Z189" i="7"/>
  <c r="M189" i="7" s="1"/>
  <c r="AA250" i="7"/>
  <c r="Z250" i="7"/>
  <c r="M250" i="7" s="1"/>
  <c r="AA163" i="7"/>
  <c r="Z163" i="7"/>
  <c r="M163" i="7" s="1"/>
  <c r="AF347" i="7"/>
  <c r="AA408" i="7"/>
  <c r="Z408" i="7"/>
  <c r="M408" i="7" s="1"/>
  <c r="AA13" i="7"/>
  <c r="Z13" i="7"/>
  <c r="M13" i="7" s="1"/>
  <c r="AA167" i="7"/>
  <c r="Z167" i="7"/>
  <c r="M167" i="7" s="1"/>
  <c r="AA145" i="7"/>
  <c r="Z145" i="7"/>
  <c r="M145" i="7" s="1"/>
  <c r="AF76" i="7"/>
  <c r="AF278" i="7"/>
  <c r="Z20" i="7"/>
  <c r="AA20" i="7"/>
  <c r="AF170" i="7"/>
  <c r="AF284" i="7"/>
  <c r="Z394" i="7"/>
  <c r="M394" i="7" s="1"/>
  <c r="AA394" i="7"/>
  <c r="AF52" i="7"/>
  <c r="AF47" i="7"/>
  <c r="AA49" i="7"/>
  <c r="Z49" i="7"/>
  <c r="M49" i="7" s="1"/>
  <c r="Z246" i="7"/>
  <c r="M246" i="7" s="1"/>
  <c r="AA246" i="7"/>
  <c r="AA257" i="7"/>
  <c r="Z257" i="7"/>
  <c r="M257" i="7" s="1"/>
  <c r="AF106" i="7"/>
  <c r="AA30" i="7"/>
  <c r="Z30" i="7"/>
  <c r="M30" i="7" s="1"/>
  <c r="AA155" i="7"/>
  <c r="Z155" i="7"/>
  <c r="M155" i="7" s="1"/>
  <c r="AA281" i="7"/>
  <c r="Z281" i="7"/>
  <c r="M281" i="7" s="1"/>
  <c r="AA351" i="7"/>
  <c r="Z351" i="7"/>
  <c r="M351" i="7" s="1"/>
  <c r="Z63" i="7"/>
  <c r="M63" i="7" s="1"/>
  <c r="AA63" i="7"/>
  <c r="Z272" i="7"/>
  <c r="M272" i="7" s="1"/>
  <c r="AA272" i="7"/>
  <c r="AA324" i="7"/>
  <c r="M324" i="7" s="1"/>
  <c r="Z324" i="7"/>
  <c r="AA199" i="7"/>
  <c r="Z199" i="7"/>
  <c r="M199" i="7" s="1"/>
  <c r="AF379" i="7"/>
  <c r="AF212" i="6"/>
  <c r="AF329" i="6"/>
  <c r="AF272" i="6"/>
  <c r="AA207" i="6"/>
  <c r="Z207" i="6"/>
  <c r="M207" i="6" s="1"/>
  <c r="Z221" i="6"/>
  <c r="M221" i="6" s="1"/>
  <c r="AA221" i="6"/>
  <c r="AA333" i="6"/>
  <c r="Z333" i="6"/>
  <c r="M333" i="6" s="1"/>
  <c r="H443" i="6"/>
  <c r="AF246" i="6"/>
  <c r="AA72" i="6"/>
  <c r="Z72" i="6"/>
  <c r="M72" i="6" s="1"/>
  <c r="AA210" i="6"/>
  <c r="Z210" i="6"/>
  <c r="AA125" i="6"/>
  <c r="Z125" i="6"/>
  <c r="M125" i="6" s="1"/>
  <c r="AF340" i="6"/>
  <c r="AA374" i="6"/>
  <c r="Z374" i="6"/>
  <c r="M374" i="6" s="1"/>
  <c r="AF127" i="6"/>
  <c r="AA304" i="6"/>
  <c r="Z304" i="6"/>
  <c r="M304" i="6" s="1"/>
  <c r="Z344" i="6"/>
  <c r="M344" i="6" s="1"/>
  <c r="AA344" i="6"/>
  <c r="AA187" i="6"/>
  <c r="Z187" i="6"/>
  <c r="M187" i="6" s="1"/>
  <c r="AA272" i="6"/>
  <c r="Z18" i="6"/>
  <c r="M18" i="6" s="1"/>
  <c r="AA18" i="6"/>
  <c r="AF353" i="6"/>
  <c r="AA213" i="6"/>
  <c r="Z213" i="6"/>
  <c r="M213" i="6" s="1"/>
  <c r="AA270" i="6"/>
  <c r="Z168" i="6"/>
  <c r="AA168" i="6"/>
  <c r="AA427" i="6"/>
  <c r="Z427" i="6"/>
  <c r="M427" i="6" s="1"/>
  <c r="AF144" i="6"/>
  <c r="AA212" i="6"/>
  <c r="AA66" i="6"/>
  <c r="Z66" i="6"/>
  <c r="M66" i="6" s="1"/>
  <c r="AF178" i="6"/>
  <c r="AA176" i="6"/>
  <c r="Z176" i="6"/>
  <c r="M176" i="6" s="1"/>
  <c r="Z128" i="6"/>
  <c r="M128" i="6" s="1"/>
  <c r="AF117" i="6"/>
  <c r="AA400" i="6"/>
  <c r="Z400" i="6"/>
  <c r="M400" i="6" s="1"/>
  <c r="AA16" i="6"/>
  <c r="AA20" i="6"/>
  <c r="Z20" i="6"/>
  <c r="AA109" i="6"/>
  <c r="Z109" i="6"/>
  <c r="M109" i="6" s="1"/>
  <c r="Z338" i="6"/>
  <c r="M338" i="6" s="1"/>
  <c r="AA338" i="6"/>
  <c r="AA293" i="6"/>
  <c r="Z293" i="6"/>
  <c r="M293" i="6" s="1"/>
  <c r="AF424" i="6"/>
  <c r="AF250" i="6"/>
  <c r="AF142" i="6"/>
  <c r="AF197" i="6"/>
  <c r="AA247" i="6"/>
  <c r="Z247" i="6"/>
  <c r="M247" i="6" s="1"/>
  <c r="AA410" i="6"/>
  <c r="Z410" i="6"/>
  <c r="M410" i="6" s="1"/>
  <c r="AF42" i="6"/>
  <c r="Z277" i="6"/>
  <c r="M277" i="6" s="1"/>
  <c r="AA277" i="6"/>
  <c r="AA52" i="6"/>
  <c r="Z52" i="6"/>
  <c r="M52" i="6" s="1"/>
  <c r="AA166" i="6"/>
  <c r="Z166" i="6"/>
  <c r="M166" i="6" s="1"/>
  <c r="AA107" i="6"/>
  <c r="Z107" i="6"/>
  <c r="M107" i="6" s="1"/>
  <c r="AA265" i="6"/>
  <c r="Z265" i="6"/>
  <c r="M265" i="6" s="1"/>
  <c r="AF104" i="6"/>
  <c r="AA317" i="6"/>
  <c r="Z317" i="6"/>
  <c r="M317" i="6" s="1"/>
  <c r="Z283" i="6"/>
  <c r="M283" i="6" s="1"/>
  <c r="AA283" i="6"/>
  <c r="AF186" i="6"/>
  <c r="AA170" i="6"/>
  <c r="Z170" i="6"/>
  <c r="M170" i="6" s="1"/>
  <c r="AA172" i="6"/>
  <c r="Z172" i="6"/>
  <c r="M172" i="6" s="1"/>
  <c r="AA199" i="6"/>
  <c r="Z199" i="6"/>
  <c r="M199" i="6" s="1"/>
  <c r="Z280" i="6"/>
  <c r="M280" i="6" s="1"/>
  <c r="AA302" i="6"/>
  <c r="Z302" i="6"/>
  <c r="M302" i="6" s="1"/>
  <c r="Z12" i="6"/>
  <c r="AA12" i="6"/>
  <c r="M12" i="6" s="1"/>
  <c r="Z434" i="6"/>
  <c r="M434" i="6" s="1"/>
  <c r="AA434" i="6"/>
  <c r="AA15" i="6"/>
  <c r="AA152" i="6"/>
  <c r="Z152" i="6"/>
  <c r="M152" i="6" s="1"/>
  <c r="Z150" i="6"/>
  <c r="M150" i="6" s="1"/>
  <c r="AA150" i="6"/>
  <c r="AF274" i="6"/>
  <c r="AA370" i="6"/>
  <c r="Z370" i="6"/>
  <c r="M370" i="6" s="1"/>
  <c r="AA366" i="6"/>
  <c r="Z366" i="6"/>
  <c r="AF98" i="6"/>
  <c r="AA208" i="6"/>
  <c r="Z208" i="6"/>
  <c r="AA278" i="6"/>
  <c r="Z278" i="6"/>
  <c r="M278" i="6" s="1"/>
  <c r="AA303" i="6"/>
  <c r="Z303" i="6"/>
  <c r="M303" i="6" s="1"/>
  <c r="AA435" i="6"/>
  <c r="Z435" i="6"/>
  <c r="M435" i="6" s="1"/>
  <c r="AA149" i="6"/>
  <c r="Z149" i="6"/>
  <c r="M149" i="6" s="1"/>
  <c r="AA73" i="6"/>
  <c r="Z73" i="6"/>
  <c r="M73" i="6" s="1"/>
  <c r="AA183" i="6"/>
  <c r="Z183" i="6"/>
  <c r="M183" i="6" s="1"/>
  <c r="AA131" i="6"/>
  <c r="Z131" i="6"/>
  <c r="M131" i="6" s="1"/>
  <c r="AA60" i="6"/>
  <c r="Z60" i="6"/>
  <c r="M60" i="6" s="1"/>
  <c r="AF190" i="6"/>
  <c r="AA365" i="6"/>
  <c r="Z365" i="6"/>
  <c r="M365" i="6" s="1"/>
  <c r="AA376" i="6"/>
  <c r="Z376" i="6"/>
  <c r="AA296" i="6"/>
  <c r="Z296" i="6"/>
  <c r="M296" i="6" s="1"/>
  <c r="AF17" i="6"/>
  <c r="AF238" i="6"/>
  <c r="AA337" i="6"/>
  <c r="Z337" i="6"/>
  <c r="M337" i="6" s="1"/>
  <c r="Z356" i="6"/>
  <c r="M356" i="6" s="1"/>
  <c r="AA356" i="6"/>
  <c r="AA234" i="6"/>
  <c r="Z234" i="6"/>
  <c r="M234" i="6" s="1"/>
  <c r="AF177" i="6"/>
  <c r="AF239" i="6"/>
  <c r="AF132" i="6"/>
  <c r="AA275" i="6"/>
  <c r="Z275" i="6"/>
  <c r="Z27" i="6"/>
  <c r="M27" i="6" s="1"/>
  <c r="AA27" i="6"/>
  <c r="AA135" i="6"/>
  <c r="Z135" i="6"/>
  <c r="M135" i="6" s="1"/>
  <c r="AA79" i="6"/>
  <c r="Z79" i="6"/>
  <c r="M79" i="6" s="1"/>
  <c r="Z21" i="6"/>
  <c r="M21" i="6" s="1"/>
  <c r="AA21" i="6"/>
  <c r="AA167" i="6"/>
  <c r="Z167" i="6"/>
  <c r="M167" i="6" s="1"/>
  <c r="AA345" i="6"/>
  <c r="Z345" i="6"/>
  <c r="M345" i="6" s="1"/>
  <c r="AA286" i="6"/>
  <c r="Z286" i="6"/>
  <c r="M286" i="6" s="1"/>
  <c r="AA431" i="6"/>
  <c r="Z431" i="6"/>
  <c r="M431" i="6" s="1"/>
  <c r="AA403" i="6"/>
  <c r="Z403" i="6"/>
  <c r="M403" i="6" s="1"/>
  <c r="AA28" i="6"/>
  <c r="Z28" i="6"/>
  <c r="M28" i="6" s="1"/>
  <c r="AA43" i="6"/>
  <c r="Z43" i="6"/>
  <c r="M43" i="6" s="1"/>
  <c r="AA158" i="6"/>
  <c r="Z158" i="6"/>
  <c r="M158" i="6" s="1"/>
  <c r="Z156" i="6"/>
  <c r="AA156" i="6"/>
  <c r="AA430" i="6"/>
  <c r="Z430" i="6"/>
  <c r="M430" i="6" s="1"/>
  <c r="AF179" i="6"/>
  <c r="AA231" i="6"/>
  <c r="Z231" i="6"/>
  <c r="M231" i="6" s="1"/>
  <c r="Z68" i="6"/>
  <c r="M68" i="6" s="1"/>
  <c r="AA68" i="6"/>
  <c r="AA108" i="6"/>
  <c r="Z108" i="6"/>
  <c r="AF206" i="6"/>
  <c r="AA78" i="6"/>
  <c r="Z78" i="6"/>
  <c r="AA22" i="6"/>
  <c r="Z22" i="6"/>
  <c r="M22" i="6" s="1"/>
  <c r="AA273" i="6"/>
  <c r="Z273" i="6"/>
  <c r="M273" i="6" s="1"/>
  <c r="AA380" i="6"/>
  <c r="Z380" i="6"/>
  <c r="M380" i="6" s="1"/>
  <c r="AA114" i="6"/>
  <c r="Z114" i="6"/>
  <c r="M114" i="6" s="1"/>
  <c r="AF260" i="6"/>
  <c r="AF180" i="6"/>
  <c r="AA243" i="6"/>
  <c r="Z243" i="6"/>
  <c r="M243" i="6" s="1"/>
  <c r="AF347" i="6"/>
  <c r="AF230" i="6"/>
  <c r="AA119" i="6"/>
  <c r="Z119" i="6"/>
  <c r="M119" i="6" s="1"/>
  <c r="AA364" i="6"/>
  <c r="Z364" i="6"/>
  <c r="AA339" i="6"/>
  <c r="Z339" i="6"/>
  <c r="AA416" i="6"/>
  <c r="Z416" i="6"/>
  <c r="M416" i="6" s="1"/>
  <c r="AA225" i="6"/>
  <c r="Z225" i="6"/>
  <c r="M225" i="6" s="1"/>
  <c r="AF110" i="6"/>
  <c r="AA235" i="6"/>
  <c r="Z235" i="6"/>
  <c r="M235" i="6" s="1"/>
  <c r="AA276" i="6"/>
  <c r="Z276" i="6"/>
  <c r="M276" i="6" s="1"/>
  <c r="AA316" i="6"/>
  <c r="Z316" i="6"/>
  <c r="M316" i="6" s="1"/>
  <c r="AF419" i="6"/>
  <c r="Z233" i="6"/>
  <c r="M233" i="6" s="1"/>
  <c r="AA233" i="6"/>
  <c r="AA267" i="6"/>
  <c r="Z267" i="6"/>
  <c r="M267" i="6" s="1"/>
  <c r="AA415" i="6"/>
  <c r="Z415" i="6"/>
  <c r="M415" i="6" s="1"/>
  <c r="AF54" i="6"/>
  <c r="AF116" i="6"/>
  <c r="AA164" i="6"/>
  <c r="Z164" i="6"/>
  <c r="M164" i="6" s="1"/>
  <c r="AA218" i="6"/>
  <c r="Z218" i="6"/>
  <c r="M218" i="6" s="1"/>
  <c r="AA309" i="6"/>
  <c r="Z309" i="6"/>
  <c r="M309" i="6" s="1"/>
  <c r="AF363" i="6"/>
  <c r="AA248" i="6"/>
  <c r="Z248" i="6"/>
  <c r="M248" i="6" s="1"/>
  <c r="AF55" i="6"/>
  <c r="AA223" i="6"/>
  <c r="Z223" i="6"/>
  <c r="M223" i="6" s="1"/>
  <c r="AA130" i="6"/>
  <c r="Z130" i="6"/>
  <c r="M130" i="6" s="1"/>
  <c r="AA279" i="6"/>
  <c r="Z279" i="6"/>
  <c r="M279" i="6" s="1"/>
  <c r="AA41" i="6"/>
  <c r="Z41" i="6"/>
  <c r="AA268" i="6"/>
  <c r="Z268" i="6"/>
  <c r="M268" i="6" s="1"/>
  <c r="AA32" i="6"/>
  <c r="Z32" i="6"/>
  <c r="M32" i="6" s="1"/>
  <c r="Z134" i="6"/>
  <c r="M134" i="6" s="1"/>
  <c r="AA171" i="6"/>
  <c r="Z171" i="6"/>
  <c r="M171" i="6" s="1"/>
  <c r="AA214" i="6"/>
  <c r="Z214" i="6"/>
  <c r="M214" i="6" s="1"/>
  <c r="AA384" i="6"/>
  <c r="Z384" i="6"/>
  <c r="M384" i="6" s="1"/>
  <c r="AA160" i="6"/>
  <c r="Z160" i="6"/>
  <c r="M160" i="6" s="1"/>
  <c r="AA261" i="6"/>
  <c r="Z261" i="6"/>
  <c r="M261" i="6" s="1"/>
  <c r="AF49" i="6"/>
  <c r="AA222" i="6"/>
  <c r="Z222" i="6"/>
  <c r="M222" i="6" s="1"/>
  <c r="AA217" i="6"/>
  <c r="Z217" i="6"/>
  <c r="M217" i="6" s="1"/>
  <c r="AA291" i="6"/>
  <c r="Z291" i="6"/>
  <c r="M291" i="6" s="1"/>
  <c r="AF385" i="6"/>
  <c r="Z162" i="6"/>
  <c r="M162" i="6" s="1"/>
  <c r="AA162" i="6"/>
  <c r="AA259" i="6"/>
  <c r="Z259" i="6"/>
  <c r="M259" i="6" s="1"/>
  <c r="Z346" i="6"/>
  <c r="AA355" i="6"/>
  <c r="Z355" i="6"/>
  <c r="M355" i="6" s="1"/>
  <c r="AF80" i="6"/>
  <c r="AF418" i="6"/>
  <c r="AF257" i="6"/>
  <c r="AA421" i="6"/>
  <c r="Z421" i="6"/>
  <c r="M421" i="6" s="1"/>
  <c r="AA201" i="6"/>
  <c r="Z201" i="6"/>
  <c r="M201" i="6" s="1"/>
  <c r="AA204" i="6"/>
  <c r="Z204" i="6"/>
  <c r="M204" i="6" s="1"/>
  <c r="Z289" i="6"/>
  <c r="M289" i="6" s="1"/>
  <c r="AA289" i="6"/>
  <c r="AA37" i="6"/>
  <c r="Z37" i="6"/>
  <c r="AA219" i="6"/>
  <c r="Z219" i="6"/>
  <c r="M219" i="6" s="1"/>
  <c r="Z387" i="6"/>
  <c r="M387" i="6" s="1"/>
  <c r="AA294" i="6"/>
  <c r="Z294" i="6"/>
  <c r="M294" i="6" s="1"/>
  <c r="AF185" i="6"/>
  <c r="AA182" i="6"/>
  <c r="Z182" i="6"/>
  <c r="M182" i="6" s="1"/>
  <c r="Z174" i="6"/>
  <c r="M174" i="6" s="1"/>
  <c r="AA174" i="6"/>
  <c r="AA53" i="6"/>
  <c r="Z53" i="6"/>
  <c r="M53" i="6" s="1"/>
  <c r="AF256" i="6"/>
  <c r="AF244" i="6"/>
  <c r="Z295" i="6"/>
  <c r="M295" i="6" s="1"/>
  <c r="AA295" i="6"/>
  <c r="AA46" i="6"/>
  <c r="Z46" i="6"/>
  <c r="M46" i="6" s="1"/>
  <c r="AA175" i="6"/>
  <c r="Z175" i="6"/>
  <c r="M175" i="6" s="1"/>
  <c r="AA298" i="6"/>
  <c r="Z298" i="6"/>
  <c r="AA173" i="6"/>
  <c r="Z173" i="6"/>
  <c r="M173" i="6" s="1"/>
  <c r="AF425" i="6"/>
  <c r="AA311" i="6"/>
  <c r="Z311" i="6"/>
  <c r="M311" i="6" s="1"/>
  <c r="AA372" i="6"/>
  <c r="Z372" i="6"/>
  <c r="M372" i="6" s="1"/>
  <c r="AA394" i="6"/>
  <c r="Z394" i="6"/>
  <c r="M394" i="6" s="1"/>
  <c r="AA349" i="6"/>
  <c r="Z349" i="6"/>
  <c r="AA155" i="6"/>
  <c r="Z155" i="6"/>
  <c r="M155" i="6" s="1"/>
  <c r="AA193" i="6"/>
  <c r="Z193" i="6"/>
  <c r="M193" i="6" s="1"/>
  <c r="AA226" i="6"/>
  <c r="Z226" i="6"/>
  <c r="M226" i="6" s="1"/>
  <c r="AA163" i="6"/>
  <c r="Z163" i="6"/>
  <c r="M163" i="6" s="1"/>
  <c r="Z215" i="6"/>
  <c r="M215" i="6" s="1"/>
  <c r="AA215" i="6"/>
  <c r="AF334" i="6"/>
  <c r="AA288" i="6"/>
  <c r="Z288" i="6"/>
  <c r="M288" i="6" s="1"/>
  <c r="AA389" i="6"/>
  <c r="Z389" i="6"/>
  <c r="M389" i="6" s="1"/>
  <c r="AA287" i="6"/>
  <c r="Z287" i="6"/>
  <c r="M287" i="6" s="1"/>
  <c r="AA51" i="6"/>
  <c r="Z51" i="6"/>
  <c r="M51" i="6" s="1"/>
  <c r="AA96" i="6"/>
  <c r="Z96" i="6"/>
  <c r="AA154" i="6"/>
  <c r="Z154" i="6"/>
  <c r="M154" i="6" s="1"/>
  <c r="Z373" i="6"/>
  <c r="M373" i="6" s="1"/>
  <c r="AA373" i="6"/>
  <c r="AF111" i="6"/>
  <c r="AF198" i="6"/>
  <c r="AA343" i="6"/>
  <c r="Z343" i="6"/>
  <c r="Z62" i="6"/>
  <c r="M62" i="6" s="1"/>
  <c r="AA62" i="6"/>
  <c r="AA102" i="6"/>
  <c r="Z102" i="6"/>
  <c r="M102" i="6" s="1"/>
  <c r="AA194" i="6"/>
  <c r="Z194" i="6"/>
  <c r="M194" i="6" s="1"/>
  <c r="Z224" i="6"/>
  <c r="M224" i="6" s="1"/>
  <c r="AF348" i="6"/>
  <c r="AF11" i="6"/>
  <c r="AA146" i="6"/>
  <c r="Z146" i="6"/>
  <c r="M146" i="6" s="1"/>
  <c r="AF189" i="6"/>
  <c r="AA409" i="6"/>
  <c r="Z409" i="6"/>
  <c r="M409" i="6" s="1"/>
  <c r="AF40" i="6"/>
  <c r="Z24" i="6"/>
  <c r="M24" i="6" s="1"/>
  <c r="AA24" i="6"/>
  <c r="AA101" i="6"/>
  <c r="Z101" i="6"/>
  <c r="M101" i="6" s="1"/>
  <c r="AF397" i="6"/>
  <c r="AA383" i="6"/>
  <c r="Z383" i="6"/>
  <c r="M383" i="6" s="1"/>
  <c r="AA140" i="6"/>
  <c r="Z140" i="6"/>
  <c r="M140" i="6" s="1"/>
  <c r="Z405" i="6"/>
  <c r="M405" i="6" s="1"/>
  <c r="AA405" i="6"/>
  <c r="AF69" i="6"/>
  <c r="AA87" i="6"/>
  <c r="Z87" i="6"/>
  <c r="AA299" i="6"/>
  <c r="Z299" i="6"/>
  <c r="M299" i="6" s="1"/>
  <c r="AA89" i="6"/>
  <c r="Z89" i="6"/>
  <c r="M89" i="6" s="1"/>
  <c r="AA113" i="6"/>
  <c r="Z113" i="6"/>
  <c r="M113" i="6" s="1"/>
  <c r="AA143" i="6"/>
  <c r="Z143" i="6"/>
  <c r="M143" i="6" s="1"/>
  <c r="AF318" i="6"/>
  <c r="AF375" i="6"/>
  <c r="AA58" i="6"/>
  <c r="Z58" i="6"/>
  <c r="M58" i="6" s="1"/>
  <c r="AA84" i="6"/>
  <c r="Z84" i="6"/>
  <c r="M84" i="6" s="1"/>
  <c r="Z50" i="6"/>
  <c r="M50" i="6" s="1"/>
  <c r="AA50" i="6"/>
  <c r="AF251" i="6"/>
  <c r="Z83" i="6"/>
  <c r="M83" i="6" s="1"/>
  <c r="AF70" i="6"/>
  <c r="AF153" i="6"/>
  <c r="AA240" i="6"/>
  <c r="Z240" i="6"/>
  <c r="M240" i="6" s="1"/>
  <c r="AA300" i="6"/>
  <c r="Z300" i="6"/>
  <c r="AA404" i="6"/>
  <c r="Z404" i="6"/>
  <c r="M404" i="6" s="1"/>
  <c r="AA141" i="6"/>
  <c r="Z141" i="6"/>
  <c r="M141" i="6" s="1"/>
  <c r="AA202" i="6"/>
  <c r="Z202" i="6"/>
  <c r="M202" i="6" s="1"/>
  <c r="AA216" i="6"/>
  <c r="Z216" i="6"/>
  <c r="M216" i="6" s="1"/>
  <c r="AA255" i="6"/>
  <c r="Z255" i="6"/>
  <c r="M255" i="6" s="1"/>
  <c r="AA14" i="6"/>
  <c r="Z14" i="6"/>
  <c r="M14" i="6" s="1"/>
  <c r="AF321" i="6"/>
  <c r="AA396" i="6"/>
  <c r="Z396" i="6"/>
  <c r="AA241" i="6"/>
  <c r="Z241" i="6"/>
  <c r="M241" i="6" s="1"/>
  <c r="AF401" i="6"/>
  <c r="AA307" i="6"/>
  <c r="Z307" i="6"/>
  <c r="M307" i="6" s="1"/>
  <c r="AA351" i="6"/>
  <c r="Z351" i="6"/>
  <c r="M351" i="6" s="1"/>
  <c r="AA75" i="6"/>
  <c r="Z75" i="6"/>
  <c r="M75" i="6" s="1"/>
  <c r="AA65" i="6"/>
  <c r="Z65" i="6"/>
  <c r="M65" i="6" s="1"/>
  <c r="AA157" i="6"/>
  <c r="Z157" i="6"/>
  <c r="Z350" i="6"/>
  <c r="AA350" i="6"/>
  <c r="AA388" i="6"/>
  <c r="Z388" i="6"/>
  <c r="M388" i="6" s="1"/>
  <c r="AA147" i="6"/>
  <c r="Z147" i="6"/>
  <c r="M147" i="6" s="1"/>
  <c r="AA271" i="6"/>
  <c r="Z271" i="6"/>
  <c r="M271" i="6" s="1"/>
  <c r="AA342" i="6"/>
  <c r="Z342" i="6"/>
  <c r="AA121" i="6"/>
  <c r="Z121" i="6"/>
  <c r="AA395" i="6"/>
  <c r="Z395" i="6"/>
  <c r="M395" i="6" s="1"/>
  <c r="AF184" i="6"/>
  <c r="AA129" i="6"/>
  <c r="Z129" i="6"/>
  <c r="M129" i="6" s="1"/>
  <c r="Z314" i="6"/>
  <c r="AA39" i="6"/>
  <c r="Z39" i="6"/>
  <c r="M39" i="6" s="1"/>
  <c r="AA74" i="6"/>
  <c r="Z74" i="6"/>
  <c r="M74" i="6" s="1"/>
  <c r="AA56" i="6"/>
  <c r="Z56" i="6"/>
  <c r="M56" i="6" s="1"/>
  <c r="AA77" i="6"/>
  <c r="Z77" i="6"/>
  <c r="M77" i="6" s="1"/>
  <c r="AA97" i="6"/>
  <c r="Z97" i="6"/>
  <c r="M97" i="6" s="1"/>
  <c r="AF332" i="6"/>
  <c r="AA382" i="6"/>
  <c r="Z382" i="6"/>
  <c r="AA377" i="6"/>
  <c r="Z377" i="6"/>
  <c r="AA181" i="6"/>
  <c r="Z181" i="6"/>
  <c r="M181" i="6" s="1"/>
  <c r="AA422" i="6"/>
  <c r="Z422" i="6"/>
  <c r="M422" i="6" s="1"/>
  <c r="AA63" i="6"/>
  <c r="Z63" i="6"/>
  <c r="M63" i="6" s="1"/>
  <c r="AA253" i="6"/>
  <c r="Z253" i="6"/>
  <c r="M253" i="6" s="1"/>
  <c r="AA284" i="6"/>
  <c r="Z284" i="6"/>
  <c r="M284" i="6" s="1"/>
  <c r="AA442" i="6"/>
  <c r="AA13" i="6"/>
  <c r="Z13" i="6"/>
  <c r="M13" i="6" s="1"/>
  <c r="AF437" i="6"/>
  <c r="AA19" i="6"/>
  <c r="Z19" i="6"/>
  <c r="M19" i="6" s="1"/>
  <c r="AA103" i="6"/>
  <c r="Z103" i="6"/>
  <c r="M103" i="6" s="1"/>
  <c r="AA310" i="6"/>
  <c r="Z310" i="6"/>
  <c r="M310" i="6" s="1"/>
  <c r="AA31" i="6"/>
  <c r="Z31" i="6"/>
  <c r="M31" i="6" s="1"/>
  <c r="AA148" i="6"/>
  <c r="Z148" i="6"/>
  <c r="M148" i="6" s="1"/>
  <c r="Z330" i="6"/>
  <c r="M330" i="6" s="1"/>
  <c r="Z417" i="6"/>
  <c r="M417" i="6" s="1"/>
  <c r="AA417" i="6"/>
  <c r="AF354" i="6"/>
  <c r="Z313" i="6"/>
  <c r="M313" i="6" s="1"/>
  <c r="AF29" i="6"/>
  <c r="AA229" i="6"/>
  <c r="Z229" i="6"/>
  <c r="M229" i="6" s="1"/>
  <c r="AA352" i="6"/>
  <c r="Z352" i="6"/>
  <c r="M352" i="6" s="1"/>
  <c r="AA249" i="6"/>
  <c r="Z249" i="6"/>
  <c r="M249" i="6" s="1"/>
  <c r="AA305" i="6"/>
  <c r="Z305" i="6"/>
  <c r="M305" i="6" s="1"/>
  <c r="Z324" i="6"/>
  <c r="Z88" i="6"/>
  <c r="M88" i="6" s="1"/>
  <c r="AA188" i="6"/>
  <c r="Z188" i="6"/>
  <c r="M188" i="6" s="1"/>
  <c r="AA285" i="6"/>
  <c r="Z285" i="6"/>
  <c r="M285" i="6" s="1"/>
  <c r="AA326" i="6"/>
  <c r="Z326" i="6"/>
  <c r="AF406" i="6"/>
  <c r="Z428" i="6"/>
  <c r="M428" i="6" s="1"/>
  <c r="AA428" i="6"/>
  <c r="AF48" i="6"/>
  <c r="AF328" i="6"/>
  <c r="AA115" i="6"/>
  <c r="Z115" i="6"/>
  <c r="M115" i="6" s="1"/>
  <c r="AA220" i="6"/>
  <c r="Z220" i="6"/>
  <c r="M220" i="6" s="1"/>
  <c r="AA228" i="6"/>
  <c r="Z228" i="6"/>
  <c r="M228" i="6" s="1"/>
  <c r="AA357" i="6"/>
  <c r="Z357" i="6"/>
  <c r="M357" i="6" s="1"/>
  <c r="AA64" i="6"/>
  <c r="Z64" i="6"/>
  <c r="Z26" i="6"/>
  <c r="M26" i="6" s="1"/>
  <c r="AA26" i="6"/>
  <c r="AA137" i="6"/>
  <c r="Z137" i="6"/>
  <c r="M137" i="6" s="1"/>
  <c r="AA290" i="6"/>
  <c r="Z290" i="6"/>
  <c r="M290" i="6" s="1"/>
  <c r="AA399" i="6"/>
  <c r="Z399" i="6"/>
  <c r="M399" i="6" s="1"/>
  <c r="Z411" i="6"/>
  <c r="M411" i="6" s="1"/>
  <c r="AA411" i="6"/>
  <c r="AA30" i="6"/>
  <c r="Z30" i="6"/>
  <c r="M30" i="6" s="1"/>
  <c r="AA322" i="6"/>
  <c r="Z322" i="6"/>
  <c r="M322" i="6" s="1"/>
  <c r="AA120" i="6"/>
  <c r="Z120" i="6"/>
  <c r="M120" i="6" s="1"/>
  <c r="AA161" i="6"/>
  <c r="Z161" i="6"/>
  <c r="AF269" i="6"/>
  <c r="AA292" i="6"/>
  <c r="Z292" i="6"/>
  <c r="M292" i="6" s="1"/>
  <c r="AA301" i="6"/>
  <c r="Z301" i="6"/>
  <c r="AA378" i="6"/>
  <c r="Z378" i="6"/>
  <c r="M378" i="6" s="1"/>
  <c r="Z252" i="6"/>
  <c r="M252" i="6" s="1"/>
  <c r="AA209" i="6"/>
  <c r="Z209" i="6"/>
  <c r="M209" i="6" s="1"/>
  <c r="AA211" i="6"/>
  <c r="Z211" i="6"/>
  <c r="AF413" i="6"/>
  <c r="AF367" i="6"/>
  <c r="AA236" i="6"/>
  <c r="Z236" i="6"/>
  <c r="M236" i="6" s="1"/>
  <c r="Z227" i="6"/>
  <c r="M227" i="6" s="1"/>
  <c r="AA227" i="6"/>
  <c r="AA95" i="6"/>
  <c r="Z95" i="6"/>
  <c r="M95" i="6" s="1"/>
  <c r="AA151" i="6"/>
  <c r="Z151" i="6"/>
  <c r="M151" i="6" s="1"/>
  <c r="AF81" i="6"/>
  <c r="AA205" i="6"/>
  <c r="Z205" i="6"/>
  <c r="M205" i="6" s="1"/>
  <c r="AA282" i="6"/>
  <c r="Z282" i="6"/>
  <c r="M282" i="6" s="1"/>
  <c r="AF105" i="6"/>
  <c r="AA237" i="6"/>
  <c r="Z237" i="6"/>
  <c r="M237" i="6" s="1"/>
  <c r="AA281" i="6"/>
  <c r="Z281" i="6"/>
  <c r="M281" i="6" s="1"/>
  <c r="Z423" i="6"/>
  <c r="M423" i="6" s="1"/>
  <c r="AA423" i="6"/>
  <c r="AA25" i="6"/>
  <c r="Z25" i="6"/>
  <c r="M25" i="6" s="1"/>
  <c r="AA203" i="6"/>
  <c r="Z203" i="6"/>
  <c r="M203" i="6" s="1"/>
  <c r="Z312" i="6"/>
  <c r="M312" i="6" s="1"/>
  <c r="AA312" i="6"/>
  <c r="Z38" i="6"/>
  <c r="M38" i="6" s="1"/>
  <c r="AA38" i="6"/>
  <c r="AA35" i="6"/>
  <c r="Z35" i="6"/>
  <c r="M35" i="6" s="1"/>
  <c r="Z44" i="6"/>
  <c r="M44" i="6" s="1"/>
  <c r="AA44" i="6"/>
  <c r="AA232" i="6"/>
  <c r="Z232" i="6"/>
  <c r="M232" i="6" s="1"/>
  <c r="AA390" i="6"/>
  <c r="Z390" i="6"/>
  <c r="M390" i="6" s="1"/>
  <c r="AF386" i="6"/>
  <c r="L439" i="2"/>
  <c r="L442" i="2" s="1"/>
  <c r="J439" i="2"/>
  <c r="J440" i="2" s="1"/>
  <c r="S12" i="2"/>
  <c r="M443" i="7" l="1"/>
  <c r="AF43" i="7"/>
  <c r="AF82" i="7"/>
  <c r="AF191" i="7"/>
  <c r="AF345" i="7"/>
  <c r="AF215" i="7"/>
  <c r="AF125" i="7"/>
  <c r="AF11" i="7"/>
  <c r="AF360" i="7"/>
  <c r="AF195" i="6"/>
  <c r="AF420" i="6"/>
  <c r="AF331" i="6"/>
  <c r="AF100" i="6"/>
  <c r="AF254" i="6"/>
  <c r="AF436" i="6"/>
  <c r="AF336" i="6"/>
  <c r="AF258" i="6"/>
  <c r="AF264" i="6"/>
  <c r="AF94" i="6"/>
  <c r="AF408" i="6"/>
  <c r="AF41" i="7"/>
  <c r="AF235" i="7"/>
  <c r="AF272" i="7"/>
  <c r="AF408" i="7"/>
  <c r="AF302" i="7"/>
  <c r="AF271" i="7"/>
  <c r="AF318" i="7"/>
  <c r="AF209" i="7"/>
  <c r="AF378" i="7"/>
  <c r="AF260" i="7"/>
  <c r="AF72" i="7"/>
  <c r="AF115" i="7"/>
  <c r="AF395" i="7"/>
  <c r="AF285" i="7"/>
  <c r="AF415" i="7"/>
  <c r="AF288" i="7"/>
  <c r="AF320" i="7"/>
  <c r="AF269" i="7"/>
  <c r="AF149" i="7"/>
  <c r="AF256" i="7"/>
  <c r="AF428" i="7"/>
  <c r="AF404" i="7"/>
  <c r="AF177" i="7"/>
  <c r="AF299" i="7"/>
  <c r="AF21" i="7"/>
  <c r="AF321" i="7"/>
  <c r="AF247" i="7"/>
  <c r="AF183" i="7"/>
  <c r="AF305" i="7"/>
  <c r="AF35" i="7"/>
  <c r="AF259" i="7"/>
  <c r="AF386" i="7"/>
  <c r="AF79" i="7"/>
  <c r="AF242" i="7"/>
  <c r="AF422" i="7"/>
  <c r="AF63" i="7"/>
  <c r="AF257" i="7"/>
  <c r="AF310" i="7"/>
  <c r="AF97" i="7"/>
  <c r="AF253" i="7"/>
  <c r="AF176" i="7"/>
  <c r="AF255" i="7"/>
  <c r="AF223" i="7"/>
  <c r="AF57" i="7"/>
  <c r="AF229" i="7"/>
  <c r="AF158" i="7"/>
  <c r="AF12" i="7"/>
  <c r="AF226" i="7"/>
  <c r="AF234" i="7"/>
  <c r="AF237" i="7"/>
  <c r="AF372" i="7"/>
  <c r="AF214" i="7"/>
  <c r="AF370" i="7"/>
  <c r="AF397" i="7"/>
  <c r="AF351" i="7"/>
  <c r="AF394" i="7"/>
  <c r="AF98" i="7"/>
  <c r="AF14" i="7"/>
  <c r="AF19" i="7"/>
  <c r="AF373" i="7"/>
  <c r="AF116" i="7"/>
  <c r="AF148" i="7"/>
  <c r="AF81" i="7"/>
  <c r="AF277" i="7"/>
  <c r="AF132" i="7"/>
  <c r="AF273" i="7"/>
  <c r="AF406" i="7"/>
  <c r="AF309" i="7"/>
  <c r="AF292" i="7"/>
  <c r="AF141" i="7"/>
  <c r="AF248" i="7"/>
  <c r="AF393" i="7"/>
  <c r="AF154" i="7"/>
  <c r="AF144" i="7"/>
  <c r="AF367" i="7"/>
  <c r="AF92" i="7"/>
  <c r="AF232" i="7"/>
  <c r="AF67" i="7"/>
  <c r="AF333" i="7"/>
  <c r="AF424" i="7"/>
  <c r="AF233" i="7"/>
  <c r="AF42" i="7"/>
  <c r="AF290" i="7"/>
  <c r="AF276" i="7"/>
  <c r="AF240" i="7"/>
  <c r="AF126" i="7"/>
  <c r="AF110" i="7"/>
  <c r="AF281" i="7"/>
  <c r="AF246" i="7"/>
  <c r="AF163" i="7"/>
  <c r="AF151" i="7"/>
  <c r="AF171" i="7"/>
  <c r="AF308" i="7"/>
  <c r="AF32" i="7"/>
  <c r="AF293" i="7"/>
  <c r="AF437" i="7"/>
  <c r="AF197" i="7"/>
  <c r="AF401" i="7"/>
  <c r="AF184" i="7"/>
  <c r="AF390" i="7"/>
  <c r="AF193" i="7"/>
  <c r="AF205" i="7"/>
  <c r="AF117" i="7"/>
  <c r="AF94" i="7"/>
  <c r="AF49" i="7"/>
  <c r="AF145" i="7"/>
  <c r="AF150" i="7"/>
  <c r="AF216" i="7"/>
  <c r="AF212" i="7"/>
  <c r="AF104" i="7"/>
  <c r="AF384" i="7"/>
  <c r="AF329" i="7"/>
  <c r="AF139" i="7"/>
  <c r="AF203" i="7"/>
  <c r="AF420" i="7"/>
  <c r="AF330" i="7"/>
  <c r="AF187" i="7"/>
  <c r="AF25" i="7"/>
  <c r="AF266" i="7"/>
  <c r="AF180" i="7"/>
  <c r="AF54" i="7"/>
  <c r="AF252" i="7"/>
  <c r="AF103" i="7"/>
  <c r="AF410" i="7"/>
  <c r="AF199" i="7"/>
  <c r="AF155" i="7"/>
  <c r="AF250" i="7"/>
  <c r="AF221" i="7"/>
  <c r="AF368" i="7"/>
  <c r="AF264" i="7"/>
  <c r="AF222" i="7"/>
  <c r="AF241" i="7"/>
  <c r="AF400" i="7"/>
  <c r="AF282" i="7"/>
  <c r="AF254" i="7"/>
  <c r="AF225" i="7"/>
  <c r="AF195" i="7"/>
  <c r="AF80" i="7"/>
  <c r="AF28" i="7"/>
  <c r="AF416" i="7"/>
  <c r="AF143" i="7"/>
  <c r="AF166" i="7"/>
  <c r="AF114" i="7"/>
  <c r="AF160" i="7"/>
  <c r="AF167" i="7"/>
  <c r="AF128" i="7"/>
  <c r="AF402" i="7"/>
  <c r="AF207" i="7"/>
  <c r="AF51" i="7"/>
  <c r="AF84" i="7"/>
  <c r="AF399" i="7"/>
  <c r="AF236" i="7"/>
  <c r="AF244" i="7"/>
  <c r="AF279" i="7"/>
  <c r="AF280" i="7"/>
  <c r="AF219" i="7"/>
  <c r="AF165" i="7"/>
  <c r="AF303" i="7"/>
  <c r="AF27" i="7"/>
  <c r="AF120" i="7"/>
  <c r="AF403" i="7"/>
  <c r="AF337" i="7"/>
  <c r="AF30" i="7"/>
  <c r="AF189" i="7"/>
  <c r="AF258" i="7"/>
  <c r="AF68" i="7"/>
  <c r="AF24" i="7"/>
  <c r="AF431" i="7"/>
  <c r="AF70" i="7"/>
  <c r="AF389" i="7"/>
  <c r="AF435" i="7"/>
  <c r="AF201" i="7"/>
  <c r="AF56" i="7"/>
  <c r="AF353" i="7"/>
  <c r="AF198" i="7"/>
  <c r="AF206" i="7"/>
  <c r="AF348" i="7"/>
  <c r="AF268" i="7"/>
  <c r="AF239" i="7"/>
  <c r="AF409" i="7"/>
  <c r="AF40" i="7"/>
  <c r="AF418" i="7"/>
  <c r="AF313" i="7"/>
  <c r="AF74" i="7"/>
  <c r="AF69" i="7"/>
  <c r="AF331" i="7"/>
  <c r="AF324" i="7"/>
  <c r="AF13" i="7"/>
  <c r="AF414" i="7"/>
  <c r="AF181" i="7"/>
  <c r="AF357" i="7"/>
  <c r="AF430" i="7"/>
  <c r="AF39" i="7"/>
  <c r="AF133" i="7"/>
  <c r="AF265" i="7"/>
  <c r="AF53" i="7"/>
  <c r="AF421" i="7"/>
  <c r="AF175" i="7"/>
  <c r="AF304" i="7"/>
  <c r="AF102" i="7"/>
  <c r="AF334" i="7"/>
  <c r="AF231" i="7"/>
  <c r="AF15" i="7"/>
  <c r="AF287" i="7"/>
  <c r="AF270" i="7"/>
  <c r="AF178" i="7"/>
  <c r="AF312" i="7"/>
  <c r="AF294" i="7"/>
  <c r="AF326" i="7"/>
  <c r="AF220" i="7"/>
  <c r="AF204" i="7"/>
  <c r="AF179" i="7"/>
  <c r="AF355" i="7"/>
  <c r="AF134" i="7"/>
  <c r="AF328" i="7"/>
  <c r="AF374" i="7"/>
  <c r="AF138" i="7"/>
  <c r="AF392" i="7"/>
  <c r="AF109" i="7"/>
  <c r="AF22" i="7"/>
  <c r="AF194" i="7"/>
  <c r="AF129" i="7"/>
  <c r="AF19" i="6"/>
  <c r="AF312" i="6"/>
  <c r="AF137" i="6"/>
  <c r="AF146" i="6"/>
  <c r="AF32" i="6"/>
  <c r="AF417" i="6"/>
  <c r="AF253" i="6"/>
  <c r="AF351" i="6"/>
  <c r="AF83" i="6"/>
  <c r="AF389" i="6"/>
  <c r="AF261" i="6"/>
  <c r="AF267" i="6"/>
  <c r="AF292" i="6"/>
  <c r="M326" i="6"/>
  <c r="AF330" i="6"/>
  <c r="AF395" i="6"/>
  <c r="AF143" i="6"/>
  <c r="AF193" i="6"/>
  <c r="AF46" i="6"/>
  <c r="AF387" i="6"/>
  <c r="AF289" i="6"/>
  <c r="AF222" i="6"/>
  <c r="AF131" i="6"/>
  <c r="AF370" i="6"/>
  <c r="AF150" i="6"/>
  <c r="AF187" i="6"/>
  <c r="AF44" i="6"/>
  <c r="AF237" i="6"/>
  <c r="AF151" i="6"/>
  <c r="AF26" i="6"/>
  <c r="AF285" i="6"/>
  <c r="AF229" i="6"/>
  <c r="AF148" i="6"/>
  <c r="AF63" i="6"/>
  <c r="AF39" i="6"/>
  <c r="AF388" i="6"/>
  <c r="AF307" i="6"/>
  <c r="AF14" i="6"/>
  <c r="AF24" i="6"/>
  <c r="AF62" i="6"/>
  <c r="AF288" i="6"/>
  <c r="AF311" i="6"/>
  <c r="AF174" i="6"/>
  <c r="AF204" i="6"/>
  <c r="AF259" i="6"/>
  <c r="AF160" i="6"/>
  <c r="AF164" i="6"/>
  <c r="AF235" i="6"/>
  <c r="AF43" i="6"/>
  <c r="AF167" i="6"/>
  <c r="AF27" i="6"/>
  <c r="AF234" i="6"/>
  <c r="AF303" i="6"/>
  <c r="AF152" i="6"/>
  <c r="AF280" i="6"/>
  <c r="AF166" i="6"/>
  <c r="AF410" i="6"/>
  <c r="AF213" i="6"/>
  <c r="AF35" i="6"/>
  <c r="AF203" i="6"/>
  <c r="AF411" i="6"/>
  <c r="AF13" i="6"/>
  <c r="AF84" i="6"/>
  <c r="AF113" i="6"/>
  <c r="AF405" i="6"/>
  <c r="AF373" i="6"/>
  <c r="AF155" i="6"/>
  <c r="AF182" i="6"/>
  <c r="AF233" i="6"/>
  <c r="AF416" i="6"/>
  <c r="AF183" i="6"/>
  <c r="AF199" i="6"/>
  <c r="AF66" i="6"/>
  <c r="AF125" i="6"/>
  <c r="AF95" i="6"/>
  <c r="AF399" i="6"/>
  <c r="AF188" i="6"/>
  <c r="AF31" i="6"/>
  <c r="AF422" i="6"/>
  <c r="AF255" i="6"/>
  <c r="AF240" i="6"/>
  <c r="AF140" i="6"/>
  <c r="AF154" i="6"/>
  <c r="AF295" i="6"/>
  <c r="AF201" i="6"/>
  <c r="AF384" i="6"/>
  <c r="AF268" i="6"/>
  <c r="AF114" i="6"/>
  <c r="AF28" i="6"/>
  <c r="AF278" i="6"/>
  <c r="AF283" i="6"/>
  <c r="AF52" i="6"/>
  <c r="AF247" i="6"/>
  <c r="AF400" i="6"/>
  <c r="AF344" i="6"/>
  <c r="AF162" i="6"/>
  <c r="AF248" i="6"/>
  <c r="AF73" i="6"/>
  <c r="AF317" i="6"/>
  <c r="AF304" i="6"/>
  <c r="AF89" i="6"/>
  <c r="AF219" i="6"/>
  <c r="AF181" i="6"/>
  <c r="AF383" i="6"/>
  <c r="AF380" i="6"/>
  <c r="AF403" i="6"/>
  <c r="AF293" i="6"/>
  <c r="AF357" i="6"/>
  <c r="AF58" i="6"/>
  <c r="AF209" i="6"/>
  <c r="AF88" i="6"/>
  <c r="AF310" i="6"/>
  <c r="AF97" i="6"/>
  <c r="AF216" i="6"/>
  <c r="AF409" i="6"/>
  <c r="AF421" i="6"/>
  <c r="AF214" i="6"/>
  <c r="AF282" i="6"/>
  <c r="AF227" i="6"/>
  <c r="AF228" i="6"/>
  <c r="AF313" i="6"/>
  <c r="AF271" i="6"/>
  <c r="AF241" i="6"/>
  <c r="AF299" i="6"/>
  <c r="AF173" i="6"/>
  <c r="M41" i="6"/>
  <c r="AF225" i="6"/>
  <c r="AF149" i="6"/>
  <c r="AF277" i="6"/>
  <c r="AF333" i="6"/>
  <c r="AF25" i="6"/>
  <c r="AF236" i="6"/>
  <c r="AF252" i="6"/>
  <c r="AF120" i="6"/>
  <c r="AF428" i="6"/>
  <c r="AF305" i="6"/>
  <c r="AF103" i="6"/>
  <c r="AF77" i="6"/>
  <c r="AF129" i="6"/>
  <c r="AF65" i="6"/>
  <c r="AF202" i="6"/>
  <c r="AF224" i="6"/>
  <c r="AF51" i="6"/>
  <c r="AF215" i="6"/>
  <c r="AF294" i="6"/>
  <c r="AF355" i="6"/>
  <c r="AF171" i="6"/>
  <c r="AF279" i="6"/>
  <c r="AF243" i="6"/>
  <c r="AF273" i="6"/>
  <c r="AF430" i="6"/>
  <c r="AF431" i="6"/>
  <c r="AF21" i="6"/>
  <c r="AF296" i="6"/>
  <c r="AF172" i="6"/>
  <c r="AF18" i="6"/>
  <c r="AF390" i="6"/>
  <c r="AF38" i="6"/>
  <c r="AF205" i="6"/>
  <c r="AF378" i="6"/>
  <c r="AF290" i="6"/>
  <c r="AF220" i="6"/>
  <c r="AF147" i="6"/>
  <c r="AF194" i="6"/>
  <c r="AF163" i="6"/>
  <c r="AF291" i="6"/>
  <c r="AF119" i="6"/>
  <c r="AF79" i="6"/>
  <c r="AF434" i="6"/>
  <c r="AF338" i="6"/>
  <c r="AF128" i="6"/>
  <c r="AF427" i="6"/>
  <c r="AF322" i="6"/>
  <c r="AF249" i="6"/>
  <c r="AF284" i="6"/>
  <c r="AF56" i="6"/>
  <c r="AF75" i="6"/>
  <c r="AF141" i="6"/>
  <c r="AF287" i="6"/>
  <c r="AF394" i="6"/>
  <c r="AF134" i="6"/>
  <c r="AF130" i="6"/>
  <c r="AF309" i="6"/>
  <c r="AF415" i="6"/>
  <c r="AF316" i="6"/>
  <c r="AF22" i="6"/>
  <c r="AF286" i="6"/>
  <c r="AF12" i="6"/>
  <c r="AF170" i="6"/>
  <c r="AF265" i="6"/>
  <c r="AF109" i="6"/>
  <c r="AF176" i="6"/>
  <c r="AF374" i="6"/>
  <c r="AF72" i="6"/>
  <c r="AF221" i="6"/>
  <c r="AF423" i="6"/>
  <c r="AF101" i="6"/>
  <c r="AF175" i="6"/>
  <c r="AF217" i="6"/>
  <c r="AF68" i="6"/>
  <c r="AF135" i="6"/>
  <c r="AF356" i="6"/>
  <c r="AF60" i="6"/>
  <c r="AF207" i="6"/>
  <c r="AF232" i="6"/>
  <c r="AF115" i="6"/>
  <c r="AF50" i="6"/>
  <c r="AF102" i="6"/>
  <c r="AF226" i="6"/>
  <c r="AF53" i="6"/>
  <c r="AF281" i="6"/>
  <c r="AF30" i="6"/>
  <c r="AF352" i="6"/>
  <c r="AF74" i="6"/>
  <c r="AF404" i="6"/>
  <c r="AF372" i="6"/>
  <c r="AF223" i="6"/>
  <c r="AF218" i="6"/>
  <c r="AF276" i="6"/>
  <c r="AF231" i="6"/>
  <c r="AF158" i="6"/>
  <c r="AF345" i="6"/>
  <c r="AF337" i="6"/>
  <c r="AF365" i="6"/>
  <c r="AF435" i="6"/>
  <c r="AF302" i="6"/>
  <c r="AF107" i="6"/>
  <c r="J442" i="2"/>
  <c r="L441" i="2"/>
  <c r="L443" i="2" s="1"/>
  <c r="L440" i="2"/>
  <c r="J441" i="2"/>
  <c r="J443" i="2" s="1"/>
  <c r="N392" i="2"/>
  <c r="M392" i="2" s="1"/>
  <c r="N365" i="2"/>
  <c r="M365" i="2" s="1"/>
  <c r="N351" i="2"/>
  <c r="M351" i="2" s="1"/>
  <c r="N350" i="2"/>
  <c r="M350" i="2" s="1"/>
  <c r="N347" i="2"/>
  <c r="M347" i="2" s="1"/>
  <c r="N343" i="2"/>
  <c r="M343" i="2" s="1"/>
  <c r="N330" i="2"/>
  <c r="N329" i="2"/>
  <c r="N325" i="2"/>
  <c r="N302" i="2"/>
  <c r="M302" i="2" s="1"/>
  <c r="N301" i="2"/>
  <c r="M301" i="2" s="1"/>
  <c r="N299" i="2"/>
  <c r="M299" i="2" s="1"/>
  <c r="N162" i="2"/>
  <c r="M162" i="2" s="1"/>
  <c r="N125" i="2"/>
  <c r="M125" i="2" s="1"/>
  <c r="N123" i="2"/>
  <c r="M123" i="2" s="1"/>
  <c r="M443" i="6" l="1"/>
  <c r="AF438" i="7"/>
  <c r="AF41" i="6"/>
  <c r="AF326" i="6"/>
  <c r="AF343" i="2"/>
  <c r="AF347" i="2"/>
  <c r="AF350" i="2"/>
  <c r="AF351" i="2"/>
  <c r="AF125" i="2"/>
  <c r="AF365" i="2"/>
  <c r="AF162" i="2"/>
  <c r="AF392" i="2"/>
  <c r="AF299" i="2"/>
  <c r="AF123" i="2"/>
  <c r="AF301" i="2"/>
  <c r="AF302" i="2"/>
  <c r="O17" i="2"/>
  <c r="N32" i="2"/>
  <c r="N13" i="2"/>
  <c r="S32" i="2"/>
  <c r="S13" i="2"/>
  <c r="S14" i="2"/>
  <c r="S15" i="2"/>
  <c r="S16" i="2"/>
  <c r="S17" i="2"/>
  <c r="S18" i="2"/>
  <c r="S19" i="2"/>
  <c r="S20" i="2"/>
  <c r="S21" i="2"/>
  <c r="S22" i="2"/>
  <c r="S23" i="2"/>
  <c r="S24" i="2"/>
  <c r="S25" i="2"/>
  <c r="S26" i="2"/>
  <c r="S27" i="2"/>
  <c r="S28" i="2"/>
  <c r="S29" i="2"/>
  <c r="S30" i="2"/>
  <c r="S31" i="2"/>
  <c r="S33" i="2"/>
  <c r="S34" i="2"/>
  <c r="S36" i="2"/>
  <c r="S38" i="2"/>
  <c r="S39" i="2"/>
  <c r="S40" i="2"/>
  <c r="S41" i="2"/>
  <c r="S42" i="2"/>
  <c r="S43" i="2"/>
  <c r="S44" i="2"/>
  <c r="S45" i="2"/>
  <c r="S47" i="2"/>
  <c r="S48" i="2"/>
  <c r="S49" i="2"/>
  <c r="S50" i="2"/>
  <c r="S51" i="2"/>
  <c r="S52" i="2"/>
  <c r="S53" i="2"/>
  <c r="S54" i="2"/>
  <c r="S55" i="2"/>
  <c r="S56" i="2"/>
  <c r="S57" i="2"/>
  <c r="S58" i="2"/>
  <c r="S59" i="2"/>
  <c r="S61" i="2"/>
  <c r="S62" i="2"/>
  <c r="S63" i="2"/>
  <c r="S64" i="2"/>
  <c r="S65" i="2"/>
  <c r="S66" i="2"/>
  <c r="S67" i="2"/>
  <c r="S68" i="2"/>
  <c r="S69" i="2"/>
  <c r="S70" i="2"/>
  <c r="S71" i="2"/>
  <c r="S73" i="2"/>
  <c r="S74" i="2"/>
  <c r="S75" i="2"/>
  <c r="S76" i="2"/>
  <c r="S77" i="2"/>
  <c r="S78" i="2"/>
  <c r="S79" i="2"/>
  <c r="S80" i="2"/>
  <c r="S81" i="2"/>
  <c r="S82" i="2"/>
  <c r="S83" i="2"/>
  <c r="S84" i="2"/>
  <c r="S85" i="2"/>
  <c r="S86" i="2"/>
  <c r="S87" i="2"/>
  <c r="S88" i="2"/>
  <c r="S89" i="2"/>
  <c r="S90" i="2"/>
  <c r="S91" i="2"/>
  <c r="S93" i="2"/>
  <c r="S94" i="2"/>
  <c r="S95" i="2"/>
  <c r="S96" i="2"/>
  <c r="S97" i="2"/>
  <c r="S98" i="2"/>
  <c r="S99" i="2"/>
  <c r="S100" i="2"/>
  <c r="S101" i="2"/>
  <c r="S102" i="2"/>
  <c r="S103" i="2"/>
  <c r="S104" i="2"/>
  <c r="S105" i="2"/>
  <c r="S106" i="2"/>
  <c r="S107" i="2"/>
  <c r="S108" i="2"/>
  <c r="S109" i="2"/>
  <c r="S110" i="2"/>
  <c r="S111" i="2"/>
  <c r="S112" i="2"/>
  <c r="S113" i="2"/>
  <c r="S114" i="2"/>
  <c r="S115" i="2"/>
  <c r="S116" i="2"/>
  <c r="S117" i="2"/>
  <c r="S118" i="2"/>
  <c r="S119" i="2"/>
  <c r="S120" i="2"/>
  <c r="S121" i="2"/>
  <c r="S122" i="2"/>
  <c r="S123" i="2"/>
  <c r="S125" i="2"/>
  <c r="S126" i="2"/>
  <c r="S127" i="2"/>
  <c r="S128" i="2"/>
  <c r="S129" i="2"/>
  <c r="S130" i="2"/>
  <c r="S131" i="2"/>
  <c r="S132" i="2"/>
  <c r="S133" i="2"/>
  <c r="S134" i="2"/>
  <c r="S135" i="2"/>
  <c r="S136" i="2"/>
  <c r="S137" i="2"/>
  <c r="S138" i="2"/>
  <c r="S139" i="2"/>
  <c r="S140" i="2"/>
  <c r="S141" i="2"/>
  <c r="S142" i="2"/>
  <c r="S143" i="2"/>
  <c r="S144" i="2"/>
  <c r="S145" i="2"/>
  <c r="S146" i="2"/>
  <c r="S147" i="2"/>
  <c r="S148" i="2"/>
  <c r="S149" i="2"/>
  <c r="S150" i="2"/>
  <c r="S151" i="2"/>
  <c r="S152" i="2"/>
  <c r="S153" i="2"/>
  <c r="S154" i="2"/>
  <c r="S155" i="2"/>
  <c r="S156" i="2"/>
  <c r="S157" i="2"/>
  <c r="S158" i="2"/>
  <c r="S159" i="2"/>
  <c r="S160" i="2"/>
  <c r="S161" i="2"/>
  <c r="S162" i="2"/>
  <c r="S163" i="2"/>
  <c r="S164" i="2"/>
  <c r="S165" i="2"/>
  <c r="S166" i="2"/>
  <c r="S167" i="2"/>
  <c r="S168" i="2"/>
  <c r="S169" i="2"/>
  <c r="S170" i="2"/>
  <c r="S171" i="2"/>
  <c r="S172" i="2"/>
  <c r="S173" i="2"/>
  <c r="S174" i="2"/>
  <c r="S175" i="2"/>
  <c r="S176" i="2"/>
  <c r="S177" i="2"/>
  <c r="S178" i="2"/>
  <c r="S179" i="2"/>
  <c r="S180" i="2"/>
  <c r="S181" i="2"/>
  <c r="S182" i="2"/>
  <c r="S183" i="2"/>
  <c r="S184" i="2"/>
  <c r="S185" i="2"/>
  <c r="S186" i="2"/>
  <c r="S187" i="2"/>
  <c r="S188" i="2"/>
  <c r="S189" i="2"/>
  <c r="S190" i="2"/>
  <c r="S191" i="2"/>
  <c r="S192" i="2"/>
  <c r="S193" i="2"/>
  <c r="S194" i="2"/>
  <c r="S195" i="2"/>
  <c r="S196" i="2"/>
  <c r="S197" i="2"/>
  <c r="S198" i="2"/>
  <c r="S199" i="2"/>
  <c r="S200" i="2"/>
  <c r="S202" i="2"/>
  <c r="S203" i="2"/>
  <c r="S204" i="2"/>
  <c r="S205" i="2"/>
  <c r="S206" i="2"/>
  <c r="S207" i="2"/>
  <c r="S208" i="2"/>
  <c r="S209" i="2"/>
  <c r="S210" i="2"/>
  <c r="S211" i="2"/>
  <c r="S212" i="2"/>
  <c r="S213" i="2"/>
  <c r="S214" i="2"/>
  <c r="S215" i="2"/>
  <c r="S216" i="2"/>
  <c r="S217" i="2"/>
  <c r="S218" i="2"/>
  <c r="S219" i="2"/>
  <c r="S220" i="2"/>
  <c r="S221" i="2"/>
  <c r="S222" i="2"/>
  <c r="S223" i="2"/>
  <c r="S224" i="2"/>
  <c r="S225" i="2"/>
  <c r="S226" i="2"/>
  <c r="S227" i="2"/>
  <c r="S228" i="2"/>
  <c r="S229" i="2"/>
  <c r="S230" i="2"/>
  <c r="S231" i="2"/>
  <c r="S232" i="2"/>
  <c r="S233" i="2"/>
  <c r="S234" i="2"/>
  <c r="S235" i="2"/>
  <c r="S236" i="2"/>
  <c r="S237" i="2"/>
  <c r="S238" i="2"/>
  <c r="S239" i="2"/>
  <c r="S240" i="2"/>
  <c r="S241" i="2"/>
  <c r="S242" i="2"/>
  <c r="S243" i="2"/>
  <c r="S244" i="2"/>
  <c r="S245" i="2"/>
  <c r="S246" i="2"/>
  <c r="S247" i="2"/>
  <c r="S248" i="2"/>
  <c r="S249" i="2"/>
  <c r="S250" i="2"/>
  <c r="S251" i="2"/>
  <c r="S252" i="2"/>
  <c r="S253" i="2"/>
  <c r="S254" i="2"/>
  <c r="S255" i="2"/>
  <c r="S256" i="2"/>
  <c r="S257" i="2"/>
  <c r="S258" i="2"/>
  <c r="S259" i="2"/>
  <c r="S260" i="2"/>
  <c r="S261" i="2"/>
  <c r="S262" i="2"/>
  <c r="S263" i="2"/>
  <c r="S264" i="2"/>
  <c r="S265" i="2"/>
  <c r="S266" i="2"/>
  <c r="S267" i="2"/>
  <c r="S268" i="2"/>
  <c r="S269" i="2"/>
  <c r="S270" i="2"/>
  <c r="S271" i="2"/>
  <c r="S272" i="2"/>
  <c r="S273" i="2"/>
  <c r="S274" i="2"/>
  <c r="S275" i="2"/>
  <c r="S276" i="2"/>
  <c r="S277" i="2"/>
  <c r="S278" i="2"/>
  <c r="S279" i="2"/>
  <c r="S280" i="2"/>
  <c r="S281" i="2"/>
  <c r="S282" i="2"/>
  <c r="S283" i="2"/>
  <c r="S284" i="2"/>
  <c r="S285" i="2"/>
  <c r="S286" i="2"/>
  <c r="S287" i="2"/>
  <c r="S288" i="2"/>
  <c r="S289" i="2"/>
  <c r="S290" i="2"/>
  <c r="S291" i="2"/>
  <c r="S292" i="2"/>
  <c r="S293" i="2"/>
  <c r="S294" i="2"/>
  <c r="S295" i="2"/>
  <c r="S296" i="2"/>
  <c r="S297" i="2"/>
  <c r="S299" i="2"/>
  <c r="S300" i="2"/>
  <c r="S301" i="2"/>
  <c r="S302" i="2"/>
  <c r="S303" i="2"/>
  <c r="S304" i="2"/>
  <c r="S305" i="2"/>
  <c r="S306" i="2"/>
  <c r="S308" i="2"/>
  <c r="S309" i="2"/>
  <c r="S310" i="2"/>
  <c r="S311" i="2"/>
  <c r="S312" i="2"/>
  <c r="S313" i="2"/>
  <c r="S314" i="2"/>
  <c r="S315" i="2"/>
  <c r="S317" i="2"/>
  <c r="S318" i="2"/>
  <c r="S319" i="2"/>
  <c r="S321" i="2"/>
  <c r="S322" i="2"/>
  <c r="S323" i="2"/>
  <c r="S324" i="2"/>
  <c r="S325" i="2"/>
  <c r="S327" i="2"/>
  <c r="S329" i="2"/>
  <c r="S330" i="2"/>
  <c r="S331" i="2"/>
  <c r="S332" i="2"/>
  <c r="S333" i="2"/>
  <c r="S334" i="2"/>
  <c r="S335" i="2"/>
  <c r="S337" i="2"/>
  <c r="S338" i="2"/>
  <c r="S339" i="2"/>
  <c r="S340" i="2"/>
  <c r="S341" i="2"/>
  <c r="S342" i="2"/>
  <c r="S343" i="2"/>
  <c r="S344" i="2"/>
  <c r="S345" i="2"/>
  <c r="S346" i="2"/>
  <c r="S347" i="2"/>
  <c r="S348" i="2"/>
  <c r="S349" i="2"/>
  <c r="S350" i="2"/>
  <c r="S351" i="2"/>
  <c r="S352" i="2"/>
  <c r="S353" i="2"/>
  <c r="S354" i="2"/>
  <c r="S355" i="2"/>
  <c r="S356" i="2"/>
  <c r="S357" i="2"/>
  <c r="S358" i="2"/>
  <c r="S359" i="2"/>
  <c r="S360" i="2"/>
  <c r="S361" i="2"/>
  <c r="S363" i="2"/>
  <c r="S364" i="2"/>
  <c r="S365" i="2"/>
  <c r="S366" i="2"/>
  <c r="S367" i="2"/>
  <c r="S368" i="2"/>
  <c r="S369" i="2"/>
  <c r="S370" i="2"/>
  <c r="S371" i="2"/>
  <c r="S373" i="2"/>
  <c r="S374" i="2"/>
  <c r="S375" i="2"/>
  <c r="S376" i="2"/>
  <c r="S377" i="2"/>
  <c r="S378" i="2"/>
  <c r="S379" i="2"/>
  <c r="S380" i="2"/>
  <c r="S381" i="2"/>
  <c r="S382" i="2"/>
  <c r="S383" i="2"/>
  <c r="S384" i="2"/>
  <c r="S385" i="2"/>
  <c r="S386" i="2"/>
  <c r="S387" i="2"/>
  <c r="S388" i="2"/>
  <c r="S389" i="2"/>
  <c r="S390" i="2"/>
  <c r="S391" i="2"/>
  <c r="S392" i="2"/>
  <c r="S393" i="2"/>
  <c r="S394" i="2"/>
  <c r="S395" i="2"/>
  <c r="S396" i="2"/>
  <c r="S397" i="2"/>
  <c r="S398" i="2"/>
  <c r="S400" i="2"/>
  <c r="S401" i="2"/>
  <c r="S402" i="2"/>
  <c r="S403" i="2"/>
  <c r="S404" i="2"/>
  <c r="S405" i="2"/>
  <c r="S406" i="2"/>
  <c r="S407" i="2"/>
  <c r="S408" i="2"/>
  <c r="S409" i="2"/>
  <c r="S410" i="2"/>
  <c r="S411" i="2"/>
  <c r="S412" i="2"/>
  <c r="S413" i="2"/>
  <c r="S414" i="2"/>
  <c r="S415" i="2"/>
  <c r="S416" i="2"/>
  <c r="S417" i="2"/>
  <c r="S418" i="2"/>
  <c r="S419" i="2"/>
  <c r="S420" i="2"/>
  <c r="S421" i="2"/>
  <c r="S422" i="2"/>
  <c r="S423" i="2"/>
  <c r="S424" i="2"/>
  <c r="S425" i="2"/>
  <c r="S426" i="2"/>
  <c r="S427" i="2"/>
  <c r="S428" i="2"/>
  <c r="S429" i="2"/>
  <c r="S431" i="2"/>
  <c r="S432" i="2"/>
  <c r="S433" i="2"/>
  <c r="S435" i="2"/>
  <c r="S436" i="2"/>
  <c r="S437" i="2"/>
  <c r="S438" i="2"/>
  <c r="S440" i="2"/>
  <c r="S441" i="2"/>
  <c r="S442" i="2"/>
  <c r="S443" i="2"/>
  <c r="N440" i="2"/>
  <c r="O440" i="2" s="1"/>
  <c r="N441" i="2"/>
  <c r="R441" i="2" s="1"/>
  <c r="N442" i="2"/>
  <c r="O442" i="2" s="1"/>
  <c r="N443" i="2"/>
  <c r="N14" i="2"/>
  <c r="N15" i="2"/>
  <c r="N16" i="2"/>
  <c r="N18" i="2"/>
  <c r="N19" i="2"/>
  <c r="N20" i="2"/>
  <c r="N21" i="2"/>
  <c r="M21" i="2" s="1"/>
  <c r="N22" i="2"/>
  <c r="N23" i="2"/>
  <c r="N24" i="2"/>
  <c r="N25" i="2"/>
  <c r="N26" i="2"/>
  <c r="N27" i="2"/>
  <c r="N28" i="2"/>
  <c r="N29" i="2"/>
  <c r="N30" i="2"/>
  <c r="N31" i="2"/>
  <c r="N33" i="2"/>
  <c r="N34" i="2"/>
  <c r="M34" i="2" s="1"/>
  <c r="N36" i="2"/>
  <c r="N38" i="2"/>
  <c r="M38" i="2" s="1"/>
  <c r="N39" i="2"/>
  <c r="N40" i="2"/>
  <c r="N41" i="2"/>
  <c r="N42" i="2"/>
  <c r="N43" i="2"/>
  <c r="N44" i="2"/>
  <c r="N45" i="2"/>
  <c r="N47" i="2"/>
  <c r="N48" i="2"/>
  <c r="N49" i="2"/>
  <c r="N50" i="2"/>
  <c r="N51" i="2"/>
  <c r="N52" i="2"/>
  <c r="N53" i="2"/>
  <c r="N54" i="2"/>
  <c r="N55" i="2"/>
  <c r="N56" i="2"/>
  <c r="N57" i="2"/>
  <c r="N58" i="2"/>
  <c r="N59" i="2"/>
  <c r="N61" i="2"/>
  <c r="N62" i="2"/>
  <c r="N63" i="2"/>
  <c r="N64" i="2"/>
  <c r="N65" i="2"/>
  <c r="M65" i="2" s="1"/>
  <c r="N66" i="2"/>
  <c r="N67" i="2"/>
  <c r="N68" i="2"/>
  <c r="N69" i="2"/>
  <c r="N70" i="2"/>
  <c r="N71" i="2"/>
  <c r="N73" i="2"/>
  <c r="N74" i="2"/>
  <c r="N75" i="2"/>
  <c r="N76" i="2"/>
  <c r="N77" i="2"/>
  <c r="N78" i="2"/>
  <c r="N79" i="2"/>
  <c r="M79" i="2" s="1"/>
  <c r="N80" i="2"/>
  <c r="N81" i="2"/>
  <c r="N82" i="2"/>
  <c r="N83" i="2"/>
  <c r="N84" i="2"/>
  <c r="N85" i="2"/>
  <c r="N86" i="2"/>
  <c r="N87" i="2"/>
  <c r="M87" i="2" s="1"/>
  <c r="N88" i="2"/>
  <c r="M88" i="2" s="1"/>
  <c r="N89" i="2"/>
  <c r="N90" i="2"/>
  <c r="N91" i="2"/>
  <c r="M91" i="2" s="1"/>
  <c r="N93" i="2"/>
  <c r="N94" i="2"/>
  <c r="M94" i="2" s="1"/>
  <c r="N95" i="2"/>
  <c r="N96" i="2"/>
  <c r="N97" i="2"/>
  <c r="M97" i="2" s="1"/>
  <c r="N98" i="2"/>
  <c r="N99" i="2"/>
  <c r="N100" i="2"/>
  <c r="N101" i="2"/>
  <c r="N102" i="2"/>
  <c r="N103" i="2"/>
  <c r="N104" i="2"/>
  <c r="N105" i="2"/>
  <c r="N106" i="2"/>
  <c r="N107" i="2"/>
  <c r="N108" i="2"/>
  <c r="N109" i="2"/>
  <c r="M109" i="2" s="1"/>
  <c r="N110" i="2"/>
  <c r="N111" i="2"/>
  <c r="N112" i="2"/>
  <c r="N113" i="2"/>
  <c r="N114" i="2"/>
  <c r="N115" i="2"/>
  <c r="N116" i="2"/>
  <c r="N117" i="2"/>
  <c r="N118" i="2"/>
  <c r="N119" i="2"/>
  <c r="N120" i="2"/>
  <c r="N121" i="2"/>
  <c r="N122" i="2"/>
  <c r="M122" i="2" s="1"/>
  <c r="N126" i="2"/>
  <c r="N127" i="2"/>
  <c r="N128" i="2"/>
  <c r="N129" i="2"/>
  <c r="N130" i="2"/>
  <c r="N131" i="2"/>
  <c r="N132" i="2"/>
  <c r="N133" i="2"/>
  <c r="N134" i="2"/>
  <c r="N135" i="2"/>
  <c r="N136" i="2"/>
  <c r="N137" i="2"/>
  <c r="N138" i="2"/>
  <c r="N139" i="2"/>
  <c r="N140" i="2"/>
  <c r="N141" i="2"/>
  <c r="N142" i="2"/>
  <c r="N143" i="2"/>
  <c r="N144" i="2"/>
  <c r="N145" i="2"/>
  <c r="N146" i="2"/>
  <c r="N147" i="2"/>
  <c r="N148" i="2"/>
  <c r="N149" i="2"/>
  <c r="N150" i="2"/>
  <c r="N151" i="2"/>
  <c r="N152" i="2"/>
  <c r="N153" i="2"/>
  <c r="N154" i="2"/>
  <c r="N155" i="2"/>
  <c r="N156" i="2"/>
  <c r="N157" i="2"/>
  <c r="M157" i="2" s="1"/>
  <c r="N158" i="2"/>
  <c r="M158" i="2" s="1"/>
  <c r="N159" i="2"/>
  <c r="N160" i="2"/>
  <c r="N161" i="2"/>
  <c r="N163" i="2"/>
  <c r="N164" i="2"/>
  <c r="N165" i="2"/>
  <c r="N166" i="2"/>
  <c r="N167" i="2"/>
  <c r="N168" i="2"/>
  <c r="N169" i="2"/>
  <c r="M169" i="2" s="1"/>
  <c r="N170" i="2"/>
  <c r="M170" i="2" s="1"/>
  <c r="N171" i="2"/>
  <c r="N172" i="2"/>
  <c r="N173" i="2"/>
  <c r="N174" i="2"/>
  <c r="N175" i="2"/>
  <c r="N176" i="2"/>
  <c r="N177" i="2"/>
  <c r="N178" i="2"/>
  <c r="N179" i="2"/>
  <c r="N180" i="2"/>
  <c r="N181" i="2"/>
  <c r="N182" i="2"/>
  <c r="N183" i="2"/>
  <c r="N184" i="2"/>
  <c r="N185" i="2"/>
  <c r="N186" i="2"/>
  <c r="N187" i="2"/>
  <c r="N188" i="2"/>
  <c r="N189" i="2"/>
  <c r="N190" i="2"/>
  <c r="N191" i="2"/>
  <c r="N192" i="2"/>
  <c r="N193" i="2"/>
  <c r="N194" i="2"/>
  <c r="N195" i="2"/>
  <c r="N196" i="2"/>
  <c r="N197" i="2"/>
  <c r="M197" i="2" s="1"/>
  <c r="N198" i="2"/>
  <c r="N199" i="2"/>
  <c r="N200" i="2"/>
  <c r="N202" i="2"/>
  <c r="N203" i="2"/>
  <c r="N204" i="2"/>
  <c r="N205" i="2"/>
  <c r="N206" i="2"/>
  <c r="N207" i="2"/>
  <c r="N208" i="2"/>
  <c r="N209" i="2"/>
  <c r="M209" i="2" s="1"/>
  <c r="N210" i="2"/>
  <c r="N211" i="2"/>
  <c r="M211" i="2" s="1"/>
  <c r="N212" i="2"/>
  <c r="M212" i="2" s="1"/>
  <c r="N213" i="2"/>
  <c r="N214" i="2"/>
  <c r="N215" i="2"/>
  <c r="N216" i="2"/>
  <c r="N217" i="2"/>
  <c r="N218" i="2"/>
  <c r="N219" i="2"/>
  <c r="N220" i="2"/>
  <c r="N221" i="2"/>
  <c r="N222" i="2"/>
  <c r="N223" i="2"/>
  <c r="N224" i="2"/>
  <c r="N225" i="2"/>
  <c r="N226" i="2"/>
  <c r="N227" i="2"/>
  <c r="N228" i="2"/>
  <c r="N229" i="2"/>
  <c r="N230" i="2"/>
  <c r="N231" i="2"/>
  <c r="N232" i="2"/>
  <c r="N233" i="2"/>
  <c r="N234" i="2"/>
  <c r="N235" i="2"/>
  <c r="N236" i="2"/>
  <c r="N237" i="2"/>
  <c r="N238" i="2"/>
  <c r="N239" i="2"/>
  <c r="N240" i="2"/>
  <c r="N241" i="2"/>
  <c r="N242" i="2"/>
  <c r="N243" i="2"/>
  <c r="N244" i="2"/>
  <c r="N245" i="2"/>
  <c r="N246" i="2"/>
  <c r="N247" i="2"/>
  <c r="N248" i="2"/>
  <c r="N249" i="2"/>
  <c r="N250" i="2"/>
  <c r="N251" i="2"/>
  <c r="N252" i="2"/>
  <c r="N253" i="2"/>
  <c r="N254" i="2"/>
  <c r="N255" i="2"/>
  <c r="N256" i="2"/>
  <c r="N257" i="2"/>
  <c r="N258" i="2"/>
  <c r="N259" i="2"/>
  <c r="N260" i="2"/>
  <c r="N261" i="2"/>
  <c r="N262" i="2"/>
  <c r="N263" i="2"/>
  <c r="M263" i="2" s="1"/>
  <c r="N264" i="2"/>
  <c r="M264" i="2" s="1"/>
  <c r="N265" i="2"/>
  <c r="N266" i="2"/>
  <c r="N267" i="2"/>
  <c r="N268" i="2"/>
  <c r="N269" i="2"/>
  <c r="N270" i="2"/>
  <c r="N271" i="2"/>
  <c r="N272" i="2"/>
  <c r="N273" i="2"/>
  <c r="N274" i="2"/>
  <c r="N275" i="2"/>
  <c r="N276" i="2"/>
  <c r="M276" i="2" s="1"/>
  <c r="N277" i="2"/>
  <c r="N278" i="2"/>
  <c r="N279" i="2"/>
  <c r="N280" i="2"/>
  <c r="N281" i="2"/>
  <c r="N282" i="2"/>
  <c r="N283" i="2"/>
  <c r="N284" i="2"/>
  <c r="N285" i="2"/>
  <c r="N286" i="2"/>
  <c r="N287" i="2"/>
  <c r="N288" i="2"/>
  <c r="N289" i="2"/>
  <c r="N290" i="2"/>
  <c r="N291" i="2"/>
  <c r="N292" i="2"/>
  <c r="N293" i="2"/>
  <c r="N294" i="2"/>
  <c r="N295" i="2"/>
  <c r="N296" i="2"/>
  <c r="N297" i="2"/>
  <c r="N300" i="2"/>
  <c r="N303" i="2"/>
  <c r="N304" i="2"/>
  <c r="N305" i="2"/>
  <c r="N306" i="2"/>
  <c r="N308" i="2"/>
  <c r="N309" i="2"/>
  <c r="N310" i="2"/>
  <c r="N311" i="2"/>
  <c r="N312" i="2"/>
  <c r="O312" i="2" s="1"/>
  <c r="N313" i="2"/>
  <c r="N314" i="2"/>
  <c r="O314" i="2" s="1"/>
  <c r="N315" i="2"/>
  <c r="N317" i="2"/>
  <c r="Q317" i="2" s="1"/>
  <c r="N318" i="2"/>
  <c r="N319" i="2"/>
  <c r="N321" i="2"/>
  <c r="N322" i="2"/>
  <c r="O322" i="2" s="1"/>
  <c r="N323" i="2"/>
  <c r="O323" i="2" s="1"/>
  <c r="N324" i="2"/>
  <c r="O324" i="2" s="1"/>
  <c r="N327" i="2"/>
  <c r="O330" i="2"/>
  <c r="N331" i="2"/>
  <c r="O331" i="2" s="1"/>
  <c r="N332" i="2"/>
  <c r="N333" i="2"/>
  <c r="N334" i="2"/>
  <c r="N335" i="2"/>
  <c r="N337" i="2"/>
  <c r="N338" i="2"/>
  <c r="O338" i="2" s="1"/>
  <c r="N339" i="2"/>
  <c r="O339" i="2" s="1"/>
  <c r="N340" i="2"/>
  <c r="M340" i="2" s="1"/>
  <c r="N341" i="2"/>
  <c r="N342" i="2"/>
  <c r="M342" i="2" s="1"/>
  <c r="N344" i="2"/>
  <c r="N345" i="2"/>
  <c r="N346" i="2"/>
  <c r="O346" i="2" s="1"/>
  <c r="O347" i="2"/>
  <c r="N348" i="2"/>
  <c r="N349" i="2"/>
  <c r="N352" i="2"/>
  <c r="P352" i="2" s="1"/>
  <c r="N353" i="2"/>
  <c r="N354" i="2"/>
  <c r="O354" i="2" s="1"/>
  <c r="N355" i="2"/>
  <c r="O355" i="2" s="1"/>
  <c r="N356" i="2"/>
  <c r="N357" i="2"/>
  <c r="N358" i="2"/>
  <c r="N359" i="2"/>
  <c r="O359" i="2" s="1"/>
  <c r="N360" i="2"/>
  <c r="P360" i="2" s="1"/>
  <c r="N361" i="2"/>
  <c r="N363" i="2"/>
  <c r="M363" i="2" s="1"/>
  <c r="N364" i="2"/>
  <c r="O364" i="2" s="1"/>
  <c r="O365" i="2"/>
  <c r="N366" i="2"/>
  <c r="O366" i="2" s="1"/>
  <c r="N367" i="2"/>
  <c r="N368" i="2"/>
  <c r="P368" i="2" s="1"/>
  <c r="N369" i="2"/>
  <c r="N370" i="2"/>
  <c r="O370" i="2" s="1"/>
  <c r="N371" i="2"/>
  <c r="N373" i="2"/>
  <c r="N374" i="2"/>
  <c r="O374" i="2" s="1"/>
  <c r="N375" i="2"/>
  <c r="O375" i="2" s="1"/>
  <c r="N376" i="2"/>
  <c r="P376" i="2" s="1"/>
  <c r="N377" i="2"/>
  <c r="M377" i="2" s="1"/>
  <c r="N378" i="2"/>
  <c r="N379" i="2"/>
  <c r="N380" i="2"/>
  <c r="N381" i="2"/>
  <c r="N382" i="2"/>
  <c r="O382" i="2" s="1"/>
  <c r="N383" i="2"/>
  <c r="N384" i="2"/>
  <c r="P384" i="2" s="1"/>
  <c r="N385" i="2"/>
  <c r="N386" i="2"/>
  <c r="O386" i="2" s="1"/>
  <c r="N387" i="2"/>
  <c r="U387" i="2" s="1"/>
  <c r="N388" i="2"/>
  <c r="N389" i="2"/>
  <c r="N390" i="2"/>
  <c r="O390" i="2" s="1"/>
  <c r="N391" i="2"/>
  <c r="O391" i="2" s="1"/>
  <c r="P392" i="2"/>
  <c r="N393" i="2"/>
  <c r="N394" i="2"/>
  <c r="O394" i="2" s="1"/>
  <c r="N395" i="2"/>
  <c r="N396" i="2"/>
  <c r="N397" i="2"/>
  <c r="M397" i="2" s="1"/>
  <c r="N398" i="2"/>
  <c r="O398" i="2" s="1"/>
  <c r="N400" i="2"/>
  <c r="P400" i="2" s="1"/>
  <c r="N401" i="2"/>
  <c r="N402" i="2"/>
  <c r="O402" i="2" s="1"/>
  <c r="N403" i="2"/>
  <c r="N404" i="2"/>
  <c r="N405" i="2"/>
  <c r="N406" i="2"/>
  <c r="O406" i="2" s="1"/>
  <c r="N407" i="2"/>
  <c r="O407" i="2" s="1"/>
  <c r="N408" i="2"/>
  <c r="N409" i="2"/>
  <c r="N410" i="2"/>
  <c r="O410" i="2" s="1"/>
  <c r="N411" i="2"/>
  <c r="N412" i="2"/>
  <c r="T412" i="2" s="1"/>
  <c r="N413" i="2"/>
  <c r="M413" i="2" s="1"/>
  <c r="N414" i="2"/>
  <c r="O414" i="2" s="1"/>
  <c r="N415" i="2"/>
  <c r="O415" i="2" s="1"/>
  <c r="N416" i="2"/>
  <c r="P416" i="2" s="1"/>
  <c r="N417" i="2"/>
  <c r="N418" i="2"/>
  <c r="O418" i="2" s="1"/>
  <c r="N419" i="2"/>
  <c r="N420" i="2"/>
  <c r="N421" i="2"/>
  <c r="N422" i="2"/>
  <c r="O422" i="2" s="1"/>
  <c r="N423" i="2"/>
  <c r="O423" i="2" s="1"/>
  <c r="N424" i="2"/>
  <c r="P424" i="2" s="1"/>
  <c r="N425" i="2"/>
  <c r="N426" i="2"/>
  <c r="N427" i="2"/>
  <c r="M427" i="2" s="1"/>
  <c r="N428" i="2"/>
  <c r="N429" i="2"/>
  <c r="N431" i="2"/>
  <c r="O431" i="2" s="1"/>
  <c r="N432" i="2"/>
  <c r="P432" i="2" s="1"/>
  <c r="N433" i="2"/>
  <c r="N435" i="2"/>
  <c r="N436" i="2"/>
  <c r="N437" i="2"/>
  <c r="Q437" i="2" s="1"/>
  <c r="N438" i="2"/>
  <c r="O438" i="2" s="1"/>
  <c r="N12" i="2"/>
  <c r="H438" i="2"/>
  <c r="F438" i="2"/>
  <c r="H437" i="2"/>
  <c r="F437" i="2"/>
  <c r="H436" i="2"/>
  <c r="F436" i="2"/>
  <c r="H435" i="2"/>
  <c r="F435" i="2"/>
  <c r="H433" i="2"/>
  <c r="F433" i="2"/>
  <c r="H432" i="2"/>
  <c r="F432" i="2"/>
  <c r="H431" i="2"/>
  <c r="F431" i="2"/>
  <c r="H429" i="2"/>
  <c r="F429" i="2"/>
  <c r="H428" i="2"/>
  <c r="F428" i="2"/>
  <c r="H427" i="2"/>
  <c r="F427" i="2"/>
  <c r="H426" i="2"/>
  <c r="F426" i="2"/>
  <c r="H425" i="2"/>
  <c r="F425" i="2"/>
  <c r="H424" i="2"/>
  <c r="F424" i="2"/>
  <c r="H423" i="2"/>
  <c r="F423" i="2"/>
  <c r="H422" i="2"/>
  <c r="F422" i="2"/>
  <c r="H421" i="2"/>
  <c r="F421" i="2"/>
  <c r="H420" i="2"/>
  <c r="F420" i="2"/>
  <c r="H419" i="2"/>
  <c r="F419" i="2"/>
  <c r="H418" i="2"/>
  <c r="F418" i="2"/>
  <c r="H417" i="2"/>
  <c r="F417" i="2"/>
  <c r="H416" i="2"/>
  <c r="F416" i="2"/>
  <c r="H415" i="2"/>
  <c r="F415" i="2"/>
  <c r="H414" i="2"/>
  <c r="F414" i="2"/>
  <c r="H413" i="2"/>
  <c r="F413" i="2"/>
  <c r="H412" i="2"/>
  <c r="F412" i="2"/>
  <c r="H411" i="2"/>
  <c r="F411" i="2"/>
  <c r="H410" i="2"/>
  <c r="F410" i="2"/>
  <c r="H409" i="2"/>
  <c r="F409" i="2"/>
  <c r="H408" i="2"/>
  <c r="F408" i="2"/>
  <c r="H407" i="2"/>
  <c r="F407" i="2"/>
  <c r="H406" i="2"/>
  <c r="F406" i="2"/>
  <c r="H405" i="2"/>
  <c r="F405" i="2"/>
  <c r="H404" i="2"/>
  <c r="F404" i="2"/>
  <c r="H403" i="2"/>
  <c r="F403" i="2"/>
  <c r="H402" i="2"/>
  <c r="F402" i="2"/>
  <c r="H401" i="2"/>
  <c r="F401" i="2"/>
  <c r="H400" i="2"/>
  <c r="F400" i="2"/>
  <c r="H398" i="2"/>
  <c r="F398" i="2"/>
  <c r="H397" i="2"/>
  <c r="F397" i="2"/>
  <c r="H396" i="2"/>
  <c r="F396" i="2"/>
  <c r="H395" i="2"/>
  <c r="F395" i="2"/>
  <c r="H394" i="2"/>
  <c r="F394" i="2"/>
  <c r="H393" i="2"/>
  <c r="F393" i="2"/>
  <c r="H392" i="2"/>
  <c r="F392" i="2"/>
  <c r="H391" i="2"/>
  <c r="F391" i="2"/>
  <c r="H390" i="2"/>
  <c r="F390" i="2"/>
  <c r="H389" i="2"/>
  <c r="F389" i="2"/>
  <c r="H388" i="2"/>
  <c r="F388" i="2"/>
  <c r="H387" i="2"/>
  <c r="F387" i="2"/>
  <c r="H386" i="2"/>
  <c r="F386" i="2"/>
  <c r="H385" i="2"/>
  <c r="F385" i="2"/>
  <c r="H384" i="2"/>
  <c r="F384" i="2"/>
  <c r="H383" i="2"/>
  <c r="F383" i="2"/>
  <c r="H382" i="2"/>
  <c r="F382" i="2"/>
  <c r="H381" i="2"/>
  <c r="F381" i="2"/>
  <c r="H380" i="2"/>
  <c r="F380" i="2"/>
  <c r="H379" i="2"/>
  <c r="F379" i="2"/>
  <c r="H378" i="2"/>
  <c r="F378" i="2"/>
  <c r="H377" i="2"/>
  <c r="F377" i="2"/>
  <c r="H376" i="2"/>
  <c r="F376" i="2"/>
  <c r="H375" i="2"/>
  <c r="F375" i="2"/>
  <c r="H374" i="2"/>
  <c r="F374" i="2"/>
  <c r="H373" i="2"/>
  <c r="F373" i="2"/>
  <c r="H371" i="2"/>
  <c r="F371" i="2"/>
  <c r="H370" i="2"/>
  <c r="F370" i="2"/>
  <c r="H369" i="2"/>
  <c r="F369" i="2"/>
  <c r="H368" i="2"/>
  <c r="F368" i="2"/>
  <c r="H367" i="2"/>
  <c r="F367" i="2"/>
  <c r="H366" i="2"/>
  <c r="F366" i="2"/>
  <c r="H365" i="2"/>
  <c r="F365" i="2"/>
  <c r="H364" i="2"/>
  <c r="F364" i="2"/>
  <c r="H363" i="2"/>
  <c r="F363" i="2"/>
  <c r="H361" i="2"/>
  <c r="F361" i="2"/>
  <c r="H360" i="2"/>
  <c r="F360" i="2"/>
  <c r="H359" i="2"/>
  <c r="F359" i="2"/>
  <c r="H358" i="2"/>
  <c r="F358" i="2"/>
  <c r="H357" i="2"/>
  <c r="F357" i="2"/>
  <c r="H356" i="2"/>
  <c r="F356" i="2"/>
  <c r="H355" i="2"/>
  <c r="F355" i="2"/>
  <c r="H354" i="2"/>
  <c r="F354" i="2"/>
  <c r="H353" i="2"/>
  <c r="F353" i="2"/>
  <c r="H352" i="2"/>
  <c r="F352" i="2"/>
  <c r="H351" i="2"/>
  <c r="F351" i="2"/>
  <c r="H350" i="2"/>
  <c r="F350" i="2"/>
  <c r="H349" i="2"/>
  <c r="F349" i="2"/>
  <c r="H348" i="2"/>
  <c r="F348" i="2"/>
  <c r="H347" i="2"/>
  <c r="F347" i="2"/>
  <c r="H346" i="2"/>
  <c r="F346" i="2"/>
  <c r="H345" i="2"/>
  <c r="F345" i="2"/>
  <c r="H344" i="2"/>
  <c r="F344" i="2"/>
  <c r="H343" i="2"/>
  <c r="F343" i="2"/>
  <c r="H342" i="2"/>
  <c r="F342" i="2"/>
  <c r="H341" i="2"/>
  <c r="F341" i="2"/>
  <c r="H340" i="2"/>
  <c r="F340" i="2"/>
  <c r="H339" i="2"/>
  <c r="F339" i="2"/>
  <c r="H338" i="2"/>
  <c r="F338" i="2"/>
  <c r="H337" i="2"/>
  <c r="F337" i="2"/>
  <c r="H335" i="2"/>
  <c r="F335" i="2"/>
  <c r="H334" i="2"/>
  <c r="F334" i="2"/>
  <c r="H333" i="2"/>
  <c r="F333" i="2"/>
  <c r="H332" i="2"/>
  <c r="F332" i="2"/>
  <c r="H331" i="2"/>
  <c r="F331" i="2"/>
  <c r="H330" i="2"/>
  <c r="F330" i="2"/>
  <c r="H329" i="2"/>
  <c r="F329" i="2"/>
  <c r="H327" i="2"/>
  <c r="F327" i="2"/>
  <c r="H325" i="2"/>
  <c r="F325" i="2"/>
  <c r="H324" i="2"/>
  <c r="F324" i="2"/>
  <c r="H323" i="2"/>
  <c r="F323" i="2"/>
  <c r="H322" i="2"/>
  <c r="F322" i="2"/>
  <c r="H321" i="2"/>
  <c r="F321" i="2"/>
  <c r="H319" i="2"/>
  <c r="F319" i="2"/>
  <c r="H318" i="2"/>
  <c r="F318" i="2"/>
  <c r="H317" i="2"/>
  <c r="F317" i="2"/>
  <c r="H315" i="2"/>
  <c r="F315" i="2"/>
  <c r="H314" i="2"/>
  <c r="F314" i="2"/>
  <c r="H313" i="2"/>
  <c r="F313" i="2"/>
  <c r="H312" i="2"/>
  <c r="F312" i="2"/>
  <c r="H311" i="2"/>
  <c r="F311" i="2"/>
  <c r="H310" i="2"/>
  <c r="F310" i="2"/>
  <c r="H309" i="2"/>
  <c r="F309" i="2"/>
  <c r="H308" i="2"/>
  <c r="F308" i="2"/>
  <c r="H306" i="2"/>
  <c r="F306" i="2"/>
  <c r="H305" i="2"/>
  <c r="F305" i="2"/>
  <c r="H304" i="2"/>
  <c r="F304" i="2"/>
  <c r="H303" i="2"/>
  <c r="F303" i="2"/>
  <c r="H302" i="2"/>
  <c r="F302" i="2"/>
  <c r="H301" i="2"/>
  <c r="F301" i="2"/>
  <c r="H300" i="2"/>
  <c r="F300" i="2"/>
  <c r="H299" i="2"/>
  <c r="F299" i="2"/>
  <c r="H297" i="2"/>
  <c r="F297" i="2"/>
  <c r="H296" i="2"/>
  <c r="F296" i="2"/>
  <c r="H295" i="2"/>
  <c r="F295" i="2"/>
  <c r="H294" i="2"/>
  <c r="F294" i="2"/>
  <c r="H293" i="2"/>
  <c r="F293" i="2"/>
  <c r="H292" i="2"/>
  <c r="F292" i="2"/>
  <c r="H291" i="2"/>
  <c r="F291" i="2"/>
  <c r="H290" i="2"/>
  <c r="F290" i="2"/>
  <c r="H289" i="2"/>
  <c r="F289" i="2"/>
  <c r="H288" i="2"/>
  <c r="F288" i="2"/>
  <c r="H287" i="2"/>
  <c r="F287" i="2"/>
  <c r="H286" i="2"/>
  <c r="F286" i="2"/>
  <c r="H285" i="2"/>
  <c r="F285" i="2"/>
  <c r="H284" i="2"/>
  <c r="F284" i="2"/>
  <c r="H283" i="2"/>
  <c r="F283" i="2"/>
  <c r="H282" i="2"/>
  <c r="F282" i="2"/>
  <c r="H281" i="2"/>
  <c r="F281" i="2"/>
  <c r="H280" i="2"/>
  <c r="F280" i="2"/>
  <c r="H279" i="2"/>
  <c r="F279" i="2"/>
  <c r="H278" i="2"/>
  <c r="F278" i="2"/>
  <c r="H277" i="2"/>
  <c r="F277" i="2"/>
  <c r="H276" i="2"/>
  <c r="F276" i="2"/>
  <c r="H275" i="2"/>
  <c r="F275" i="2"/>
  <c r="H274" i="2"/>
  <c r="F274" i="2"/>
  <c r="H273" i="2"/>
  <c r="F273" i="2"/>
  <c r="H272" i="2"/>
  <c r="F272" i="2"/>
  <c r="H271" i="2"/>
  <c r="F271" i="2"/>
  <c r="H270" i="2"/>
  <c r="F270" i="2"/>
  <c r="H269" i="2"/>
  <c r="F269" i="2"/>
  <c r="H268" i="2"/>
  <c r="F268" i="2"/>
  <c r="H267" i="2"/>
  <c r="F267" i="2"/>
  <c r="H266" i="2"/>
  <c r="F266" i="2"/>
  <c r="H265" i="2"/>
  <c r="F265" i="2"/>
  <c r="H264" i="2"/>
  <c r="F264" i="2"/>
  <c r="H263" i="2"/>
  <c r="F263" i="2"/>
  <c r="H262" i="2"/>
  <c r="F262" i="2"/>
  <c r="H261" i="2"/>
  <c r="F261" i="2"/>
  <c r="H260" i="2"/>
  <c r="F260" i="2"/>
  <c r="H259" i="2"/>
  <c r="F259" i="2"/>
  <c r="H258" i="2"/>
  <c r="F258" i="2"/>
  <c r="H257" i="2"/>
  <c r="F257" i="2"/>
  <c r="H256" i="2"/>
  <c r="F256" i="2"/>
  <c r="H255" i="2"/>
  <c r="F255" i="2"/>
  <c r="H254" i="2"/>
  <c r="F254" i="2"/>
  <c r="H253" i="2"/>
  <c r="F253" i="2"/>
  <c r="H252" i="2"/>
  <c r="F252" i="2"/>
  <c r="H251" i="2"/>
  <c r="F251" i="2"/>
  <c r="H250" i="2"/>
  <c r="F250" i="2"/>
  <c r="H249" i="2"/>
  <c r="F249" i="2"/>
  <c r="H248" i="2"/>
  <c r="F248" i="2"/>
  <c r="H247" i="2"/>
  <c r="F247" i="2"/>
  <c r="H246" i="2"/>
  <c r="F246" i="2"/>
  <c r="H245" i="2"/>
  <c r="F245" i="2"/>
  <c r="H244" i="2"/>
  <c r="F244" i="2"/>
  <c r="H243" i="2"/>
  <c r="F243" i="2"/>
  <c r="H242" i="2"/>
  <c r="F242" i="2"/>
  <c r="H241" i="2"/>
  <c r="F241" i="2"/>
  <c r="H240" i="2"/>
  <c r="F240" i="2"/>
  <c r="H239" i="2"/>
  <c r="F239" i="2"/>
  <c r="H238" i="2"/>
  <c r="F238" i="2"/>
  <c r="H237" i="2"/>
  <c r="F237" i="2"/>
  <c r="H236" i="2"/>
  <c r="F236" i="2"/>
  <c r="H235" i="2"/>
  <c r="F235" i="2"/>
  <c r="H234" i="2"/>
  <c r="F234" i="2"/>
  <c r="H233" i="2"/>
  <c r="F233" i="2"/>
  <c r="H232" i="2"/>
  <c r="F232" i="2"/>
  <c r="H231" i="2"/>
  <c r="F231" i="2"/>
  <c r="H230" i="2"/>
  <c r="F230" i="2"/>
  <c r="H229" i="2"/>
  <c r="F229" i="2"/>
  <c r="H228" i="2"/>
  <c r="F228" i="2"/>
  <c r="H227" i="2"/>
  <c r="F227" i="2"/>
  <c r="H226" i="2"/>
  <c r="F226" i="2"/>
  <c r="H225" i="2"/>
  <c r="F225" i="2"/>
  <c r="H224" i="2"/>
  <c r="F224" i="2"/>
  <c r="H223" i="2"/>
  <c r="F223" i="2"/>
  <c r="H222" i="2"/>
  <c r="F222" i="2"/>
  <c r="H221" i="2"/>
  <c r="F221" i="2"/>
  <c r="H220" i="2"/>
  <c r="F220" i="2"/>
  <c r="H219" i="2"/>
  <c r="F219" i="2"/>
  <c r="H218" i="2"/>
  <c r="F218" i="2"/>
  <c r="H217" i="2"/>
  <c r="F217" i="2"/>
  <c r="H216" i="2"/>
  <c r="F216" i="2"/>
  <c r="H215" i="2"/>
  <c r="F215" i="2"/>
  <c r="H214" i="2"/>
  <c r="F214" i="2"/>
  <c r="H213" i="2"/>
  <c r="F213" i="2"/>
  <c r="H212" i="2"/>
  <c r="F212" i="2"/>
  <c r="H211" i="2"/>
  <c r="F211" i="2"/>
  <c r="H210" i="2"/>
  <c r="F210" i="2"/>
  <c r="H209" i="2"/>
  <c r="F209" i="2"/>
  <c r="H208" i="2"/>
  <c r="F208" i="2"/>
  <c r="H207" i="2"/>
  <c r="F207" i="2"/>
  <c r="H206" i="2"/>
  <c r="F206" i="2"/>
  <c r="H205" i="2"/>
  <c r="F205" i="2"/>
  <c r="H204" i="2"/>
  <c r="F204" i="2"/>
  <c r="H203" i="2"/>
  <c r="F203" i="2"/>
  <c r="H202" i="2"/>
  <c r="F202" i="2"/>
  <c r="H200" i="2"/>
  <c r="F200" i="2"/>
  <c r="H199" i="2"/>
  <c r="F199" i="2"/>
  <c r="H198" i="2"/>
  <c r="F198" i="2"/>
  <c r="H197" i="2"/>
  <c r="F197" i="2"/>
  <c r="H196" i="2"/>
  <c r="F196" i="2"/>
  <c r="H195" i="2"/>
  <c r="F195" i="2"/>
  <c r="H194" i="2"/>
  <c r="F194" i="2"/>
  <c r="H193" i="2"/>
  <c r="F193" i="2"/>
  <c r="H192" i="2"/>
  <c r="F192" i="2"/>
  <c r="H191" i="2"/>
  <c r="F191" i="2"/>
  <c r="H190" i="2"/>
  <c r="F190" i="2"/>
  <c r="H189" i="2"/>
  <c r="F189" i="2"/>
  <c r="H188" i="2"/>
  <c r="F188" i="2"/>
  <c r="H187" i="2"/>
  <c r="F187" i="2"/>
  <c r="H186" i="2"/>
  <c r="F186" i="2"/>
  <c r="H185" i="2"/>
  <c r="F185" i="2"/>
  <c r="H184" i="2"/>
  <c r="F184" i="2"/>
  <c r="H183" i="2"/>
  <c r="F183" i="2"/>
  <c r="H182" i="2"/>
  <c r="F182" i="2"/>
  <c r="H181" i="2"/>
  <c r="F181" i="2"/>
  <c r="H180" i="2"/>
  <c r="F180" i="2"/>
  <c r="H179" i="2"/>
  <c r="F179" i="2"/>
  <c r="H178" i="2"/>
  <c r="F178" i="2"/>
  <c r="H177" i="2"/>
  <c r="F177" i="2"/>
  <c r="H176" i="2"/>
  <c r="F176" i="2"/>
  <c r="H175" i="2"/>
  <c r="F175" i="2"/>
  <c r="H174" i="2"/>
  <c r="F174" i="2"/>
  <c r="H173" i="2"/>
  <c r="F173" i="2"/>
  <c r="H172" i="2"/>
  <c r="F172" i="2"/>
  <c r="H171" i="2"/>
  <c r="F171" i="2"/>
  <c r="H170" i="2"/>
  <c r="F170" i="2"/>
  <c r="H169" i="2"/>
  <c r="F169" i="2"/>
  <c r="H168" i="2"/>
  <c r="F168" i="2"/>
  <c r="H167" i="2"/>
  <c r="F167" i="2"/>
  <c r="H166" i="2"/>
  <c r="F166" i="2"/>
  <c r="H165" i="2"/>
  <c r="F165" i="2"/>
  <c r="H164" i="2"/>
  <c r="F164" i="2"/>
  <c r="H163" i="2"/>
  <c r="F163" i="2"/>
  <c r="H162" i="2"/>
  <c r="F162" i="2"/>
  <c r="H161" i="2"/>
  <c r="F161" i="2"/>
  <c r="H160" i="2"/>
  <c r="F160" i="2"/>
  <c r="H159" i="2"/>
  <c r="F159" i="2"/>
  <c r="H158" i="2"/>
  <c r="F158" i="2"/>
  <c r="H157" i="2"/>
  <c r="F157" i="2"/>
  <c r="H156" i="2"/>
  <c r="F156" i="2"/>
  <c r="H155" i="2"/>
  <c r="F155" i="2"/>
  <c r="H154" i="2"/>
  <c r="F154" i="2"/>
  <c r="H153" i="2"/>
  <c r="F153" i="2"/>
  <c r="H152" i="2"/>
  <c r="F152" i="2"/>
  <c r="H151" i="2"/>
  <c r="F151" i="2"/>
  <c r="H150" i="2"/>
  <c r="F150" i="2"/>
  <c r="H149" i="2"/>
  <c r="F149" i="2"/>
  <c r="H148" i="2"/>
  <c r="F148" i="2"/>
  <c r="H147" i="2"/>
  <c r="F147" i="2"/>
  <c r="H146" i="2"/>
  <c r="F146" i="2"/>
  <c r="H145" i="2"/>
  <c r="F145" i="2"/>
  <c r="H144" i="2"/>
  <c r="F144" i="2"/>
  <c r="H143" i="2"/>
  <c r="F143" i="2"/>
  <c r="H142" i="2"/>
  <c r="F142" i="2"/>
  <c r="H141" i="2"/>
  <c r="F141" i="2"/>
  <c r="H140" i="2"/>
  <c r="F140" i="2"/>
  <c r="H139" i="2"/>
  <c r="F139" i="2"/>
  <c r="H138" i="2"/>
  <c r="F138" i="2"/>
  <c r="H137" i="2"/>
  <c r="F137" i="2"/>
  <c r="H136" i="2"/>
  <c r="F136" i="2"/>
  <c r="H135" i="2"/>
  <c r="F135" i="2"/>
  <c r="H134" i="2"/>
  <c r="F134" i="2"/>
  <c r="H133" i="2"/>
  <c r="F133" i="2"/>
  <c r="H132" i="2"/>
  <c r="F132" i="2"/>
  <c r="H131" i="2"/>
  <c r="F131" i="2"/>
  <c r="H130" i="2"/>
  <c r="F130" i="2"/>
  <c r="H129" i="2"/>
  <c r="F129" i="2"/>
  <c r="H128" i="2"/>
  <c r="F128" i="2"/>
  <c r="H127" i="2"/>
  <c r="F127" i="2"/>
  <c r="H126" i="2"/>
  <c r="F126" i="2"/>
  <c r="H125" i="2"/>
  <c r="F125" i="2"/>
  <c r="H123" i="2"/>
  <c r="F123" i="2"/>
  <c r="H122" i="2"/>
  <c r="F122" i="2"/>
  <c r="H121" i="2"/>
  <c r="F121" i="2"/>
  <c r="H120" i="2"/>
  <c r="F120" i="2"/>
  <c r="H119" i="2"/>
  <c r="F119" i="2"/>
  <c r="H118" i="2"/>
  <c r="F118" i="2"/>
  <c r="H117" i="2"/>
  <c r="F117" i="2"/>
  <c r="H116" i="2"/>
  <c r="F116" i="2"/>
  <c r="H115" i="2"/>
  <c r="F115" i="2"/>
  <c r="H114" i="2"/>
  <c r="F114" i="2"/>
  <c r="H113" i="2"/>
  <c r="F113" i="2"/>
  <c r="H112" i="2"/>
  <c r="F112" i="2"/>
  <c r="H111" i="2"/>
  <c r="F111" i="2"/>
  <c r="H110" i="2"/>
  <c r="F110" i="2"/>
  <c r="H109" i="2"/>
  <c r="F109" i="2"/>
  <c r="H108" i="2"/>
  <c r="F108" i="2"/>
  <c r="H107" i="2"/>
  <c r="F107" i="2"/>
  <c r="H106" i="2"/>
  <c r="F106" i="2"/>
  <c r="H105" i="2"/>
  <c r="F105" i="2"/>
  <c r="H104" i="2"/>
  <c r="F104" i="2"/>
  <c r="H103" i="2"/>
  <c r="F103" i="2"/>
  <c r="H102" i="2"/>
  <c r="F102" i="2"/>
  <c r="H101" i="2"/>
  <c r="F101" i="2"/>
  <c r="H100" i="2"/>
  <c r="F100" i="2"/>
  <c r="H99" i="2"/>
  <c r="F99" i="2"/>
  <c r="H98" i="2"/>
  <c r="F98" i="2"/>
  <c r="H97" i="2"/>
  <c r="F97" i="2"/>
  <c r="H96" i="2"/>
  <c r="F96" i="2"/>
  <c r="H95" i="2"/>
  <c r="F95" i="2"/>
  <c r="H94" i="2"/>
  <c r="F94" i="2"/>
  <c r="H93" i="2"/>
  <c r="F93" i="2"/>
  <c r="H91" i="2"/>
  <c r="F91" i="2"/>
  <c r="H90" i="2"/>
  <c r="F90" i="2"/>
  <c r="H89" i="2"/>
  <c r="F89" i="2"/>
  <c r="H88" i="2"/>
  <c r="F88" i="2"/>
  <c r="H87" i="2"/>
  <c r="F87" i="2"/>
  <c r="H86" i="2"/>
  <c r="F86" i="2"/>
  <c r="H85" i="2"/>
  <c r="F85" i="2"/>
  <c r="H84" i="2"/>
  <c r="F84" i="2"/>
  <c r="H83" i="2"/>
  <c r="F83" i="2"/>
  <c r="H82" i="2"/>
  <c r="F82" i="2"/>
  <c r="H81" i="2"/>
  <c r="F81" i="2"/>
  <c r="H80" i="2"/>
  <c r="F80" i="2"/>
  <c r="H79" i="2"/>
  <c r="F79" i="2"/>
  <c r="H78" i="2"/>
  <c r="F78" i="2"/>
  <c r="H77" i="2"/>
  <c r="F77" i="2"/>
  <c r="H76" i="2"/>
  <c r="F76" i="2"/>
  <c r="H75" i="2"/>
  <c r="F75" i="2"/>
  <c r="H74" i="2"/>
  <c r="F74" i="2"/>
  <c r="H73" i="2"/>
  <c r="F73" i="2"/>
  <c r="H71" i="2"/>
  <c r="F71" i="2"/>
  <c r="H70" i="2"/>
  <c r="F70" i="2"/>
  <c r="H69" i="2"/>
  <c r="F69" i="2"/>
  <c r="H68" i="2"/>
  <c r="F68" i="2"/>
  <c r="H67" i="2"/>
  <c r="F67" i="2"/>
  <c r="H66" i="2"/>
  <c r="F66" i="2"/>
  <c r="H65" i="2"/>
  <c r="F65" i="2"/>
  <c r="H64" i="2"/>
  <c r="F64" i="2"/>
  <c r="H63" i="2"/>
  <c r="F63" i="2"/>
  <c r="H62" i="2"/>
  <c r="F62" i="2"/>
  <c r="H61" i="2"/>
  <c r="F61" i="2"/>
  <c r="H59" i="2"/>
  <c r="F59" i="2"/>
  <c r="H58" i="2"/>
  <c r="F58" i="2"/>
  <c r="H57" i="2"/>
  <c r="F57" i="2"/>
  <c r="H56" i="2"/>
  <c r="F56" i="2"/>
  <c r="H55" i="2"/>
  <c r="F55" i="2"/>
  <c r="H54" i="2"/>
  <c r="F54" i="2"/>
  <c r="H53" i="2"/>
  <c r="F53" i="2"/>
  <c r="H52" i="2"/>
  <c r="F52" i="2"/>
  <c r="H51" i="2"/>
  <c r="F51" i="2"/>
  <c r="H50" i="2"/>
  <c r="F50" i="2"/>
  <c r="H49" i="2"/>
  <c r="F49" i="2"/>
  <c r="H48" i="2"/>
  <c r="F48" i="2"/>
  <c r="H47" i="2"/>
  <c r="F47" i="2"/>
  <c r="H45" i="2"/>
  <c r="F45" i="2"/>
  <c r="H44" i="2"/>
  <c r="F44" i="2"/>
  <c r="H43" i="2"/>
  <c r="F43" i="2"/>
  <c r="H42" i="2"/>
  <c r="F42" i="2"/>
  <c r="H41" i="2"/>
  <c r="F41" i="2"/>
  <c r="H40" i="2"/>
  <c r="F40" i="2"/>
  <c r="H39" i="2"/>
  <c r="F39" i="2"/>
  <c r="H38" i="2"/>
  <c r="F38" i="2"/>
  <c r="H36" i="2"/>
  <c r="F36" i="2"/>
  <c r="H34" i="2"/>
  <c r="H33" i="2"/>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F13" i="2"/>
  <c r="H12" i="2"/>
  <c r="F12" i="2"/>
  <c r="AF438" i="6" l="1"/>
  <c r="AF440" i="6" s="1"/>
  <c r="AF439" i="6"/>
  <c r="AF442" i="6" s="1"/>
  <c r="AF441" i="6"/>
  <c r="AF439" i="7"/>
  <c r="AF440" i="7"/>
  <c r="AF442" i="7" s="1"/>
  <c r="AF441" i="7"/>
  <c r="T420" i="2"/>
  <c r="U395" i="2"/>
  <c r="AF157" i="2"/>
  <c r="T404" i="2"/>
  <c r="U379" i="2"/>
  <c r="AF169" i="2"/>
  <c r="AF170" i="2"/>
  <c r="AF94" i="2"/>
  <c r="AF427" i="2"/>
  <c r="AF91" i="2"/>
  <c r="AF79" i="2"/>
  <c r="AF377" i="2"/>
  <c r="AF276" i="2"/>
  <c r="AF264" i="2"/>
  <c r="AF65" i="2"/>
  <c r="AF413" i="2"/>
  <c r="AF363" i="2"/>
  <c r="AF263" i="2"/>
  <c r="AF38" i="2"/>
  <c r="AF88" i="2"/>
  <c r="AF87" i="2"/>
  <c r="AF34" i="2"/>
  <c r="AF21" i="2"/>
  <c r="AF211" i="2"/>
  <c r="AF122" i="2"/>
  <c r="AF397" i="2"/>
  <c r="AF342" i="2"/>
  <c r="AF197" i="2"/>
  <c r="AF109" i="2"/>
  <c r="AF97" i="2"/>
  <c r="AF212" i="2"/>
  <c r="AF209" i="2"/>
  <c r="AF340" i="2"/>
  <c r="AF158" i="2"/>
  <c r="O13" i="2"/>
  <c r="Q13" i="2"/>
  <c r="F439" i="2"/>
  <c r="P13" i="2"/>
  <c r="P344" i="2"/>
  <c r="M344" i="2"/>
  <c r="O378" i="2"/>
  <c r="M378" i="2"/>
  <c r="O367" i="2"/>
  <c r="M367" i="2"/>
  <c r="P408" i="2"/>
  <c r="M408" i="2"/>
  <c r="O383" i="2"/>
  <c r="M383" i="2"/>
  <c r="O315" i="2"/>
  <c r="M315" i="2"/>
  <c r="R13" i="2"/>
  <c r="U381" i="2"/>
  <c r="U373" i="2"/>
  <c r="U397" i="2"/>
  <c r="U389" i="2"/>
  <c r="U341" i="2"/>
  <c r="U332" i="2"/>
  <c r="U349" i="2"/>
  <c r="U357" i="2"/>
  <c r="U340" i="2"/>
  <c r="U348" i="2"/>
  <c r="T12" i="2"/>
  <c r="O12" i="2"/>
  <c r="T356" i="2"/>
  <c r="P17" i="2"/>
  <c r="T440" i="2"/>
  <c r="U429" i="2"/>
  <c r="U421" i="2"/>
  <c r="U413" i="2"/>
  <c r="T396" i="2"/>
  <c r="T388" i="2"/>
  <c r="T380" i="2"/>
  <c r="U443" i="2"/>
  <c r="U371" i="2"/>
  <c r="T363" i="2"/>
  <c r="U318" i="2"/>
  <c r="R443" i="2"/>
  <c r="P443" i="2"/>
  <c r="U435" i="2"/>
  <c r="U358" i="2"/>
  <c r="U350" i="2"/>
  <c r="U342" i="2"/>
  <c r="U333" i="2"/>
  <c r="T428" i="2"/>
  <c r="U405" i="2"/>
  <c r="U427" i="2"/>
  <c r="U419" i="2"/>
  <c r="U411" i="2"/>
  <c r="U403" i="2"/>
  <c r="U325" i="2"/>
  <c r="T436" i="2"/>
  <c r="U426" i="2"/>
  <c r="U334" i="2"/>
  <c r="Q440" i="2"/>
  <c r="T13" i="2"/>
  <c r="T17" i="2"/>
  <c r="O443" i="2"/>
  <c r="R440" i="2"/>
  <c r="P440" i="2"/>
  <c r="T351" i="2"/>
  <c r="T343" i="2"/>
  <c r="T335" i="2"/>
  <c r="T327" i="2"/>
  <c r="T319" i="2"/>
  <c r="Q443" i="2"/>
  <c r="R442" i="2"/>
  <c r="U433" i="2"/>
  <c r="U425" i="2"/>
  <c r="U417" i="2"/>
  <c r="U409" i="2"/>
  <c r="U401" i="2"/>
  <c r="U393" i="2"/>
  <c r="U385" i="2"/>
  <c r="U377" i="2"/>
  <c r="U369" i="2"/>
  <c r="Q442" i="2"/>
  <c r="P442" i="2"/>
  <c r="U441" i="2"/>
  <c r="Q441" i="2"/>
  <c r="P441" i="2"/>
  <c r="T443" i="2"/>
  <c r="O441" i="2"/>
  <c r="T442" i="2"/>
  <c r="O299" i="2"/>
  <c r="P299" i="2"/>
  <c r="Q299" i="2"/>
  <c r="R299" i="2"/>
  <c r="O291" i="2"/>
  <c r="P291" i="2"/>
  <c r="Q291" i="2"/>
  <c r="R291" i="2"/>
  <c r="O283" i="2"/>
  <c r="P283" i="2"/>
  <c r="Q283" i="2"/>
  <c r="R283" i="2"/>
  <c r="O275" i="2"/>
  <c r="P275" i="2"/>
  <c r="Q275" i="2"/>
  <c r="R275" i="2"/>
  <c r="U267" i="2"/>
  <c r="O267" i="2"/>
  <c r="P267" i="2"/>
  <c r="Q267" i="2"/>
  <c r="R267" i="2"/>
  <c r="O259" i="2"/>
  <c r="P259" i="2"/>
  <c r="Q259" i="2"/>
  <c r="R259" i="2"/>
  <c r="O251" i="2"/>
  <c r="P251" i="2"/>
  <c r="Q251" i="2"/>
  <c r="R251" i="2"/>
  <c r="U243" i="2"/>
  <c r="O243" i="2"/>
  <c r="P243" i="2"/>
  <c r="Q243" i="2"/>
  <c r="R243" i="2"/>
  <c r="U235" i="2"/>
  <c r="O235" i="2"/>
  <c r="P235" i="2"/>
  <c r="Q235" i="2"/>
  <c r="R235" i="2"/>
  <c r="U227" i="2"/>
  <c r="O227" i="2"/>
  <c r="P227" i="2"/>
  <c r="Q227" i="2"/>
  <c r="R227" i="2"/>
  <c r="U219" i="2"/>
  <c r="O219" i="2"/>
  <c r="P219" i="2"/>
  <c r="Q219" i="2"/>
  <c r="R219" i="2"/>
  <c r="U211" i="2"/>
  <c r="O211" i="2"/>
  <c r="P211" i="2"/>
  <c r="Q211" i="2"/>
  <c r="R211" i="2"/>
  <c r="U203" i="2"/>
  <c r="O203" i="2"/>
  <c r="P203" i="2"/>
  <c r="Q203" i="2"/>
  <c r="R203" i="2"/>
  <c r="U195" i="2"/>
  <c r="O195" i="2"/>
  <c r="P195" i="2"/>
  <c r="Q195" i="2"/>
  <c r="R195" i="2"/>
  <c r="U187" i="2"/>
  <c r="O187" i="2"/>
  <c r="P187" i="2"/>
  <c r="Q187" i="2"/>
  <c r="R187" i="2"/>
  <c r="U179" i="2"/>
  <c r="O179" i="2"/>
  <c r="P179" i="2"/>
  <c r="Q179" i="2"/>
  <c r="R179" i="2"/>
  <c r="U171" i="2"/>
  <c r="O171" i="2"/>
  <c r="P171" i="2"/>
  <c r="Q171" i="2"/>
  <c r="R171" i="2"/>
  <c r="U163" i="2"/>
  <c r="O163" i="2"/>
  <c r="P163" i="2"/>
  <c r="Q163" i="2"/>
  <c r="R163" i="2"/>
  <c r="U155" i="2"/>
  <c r="O155" i="2"/>
  <c r="P155" i="2"/>
  <c r="Q155" i="2"/>
  <c r="R155" i="2"/>
  <c r="O147" i="2"/>
  <c r="P147" i="2"/>
  <c r="Q147" i="2"/>
  <c r="R147" i="2"/>
  <c r="U139" i="2"/>
  <c r="O139" i="2"/>
  <c r="P139" i="2"/>
  <c r="Q139" i="2"/>
  <c r="R139" i="2"/>
  <c r="U131" i="2"/>
  <c r="O131" i="2"/>
  <c r="P131" i="2"/>
  <c r="Q131" i="2"/>
  <c r="R131" i="2"/>
  <c r="U123" i="2"/>
  <c r="O123" i="2"/>
  <c r="P123" i="2"/>
  <c r="Q123" i="2"/>
  <c r="R123" i="2"/>
  <c r="U115" i="2"/>
  <c r="O115" i="2"/>
  <c r="P115" i="2"/>
  <c r="Q115" i="2"/>
  <c r="R115" i="2"/>
  <c r="U107" i="2"/>
  <c r="O107" i="2"/>
  <c r="P107" i="2"/>
  <c r="Q107" i="2"/>
  <c r="R107" i="2"/>
  <c r="U99" i="2"/>
  <c r="O99" i="2"/>
  <c r="P99" i="2"/>
  <c r="Q99" i="2"/>
  <c r="R99" i="2"/>
  <c r="O91" i="2"/>
  <c r="P91" i="2"/>
  <c r="Q91" i="2"/>
  <c r="R91" i="2"/>
  <c r="U83" i="2"/>
  <c r="O83" i="2"/>
  <c r="P83" i="2"/>
  <c r="Q83" i="2"/>
  <c r="R83" i="2"/>
  <c r="U75" i="2"/>
  <c r="O75" i="2"/>
  <c r="P75" i="2"/>
  <c r="Q75" i="2"/>
  <c r="R75" i="2"/>
  <c r="U67" i="2"/>
  <c r="O67" i="2"/>
  <c r="P67" i="2"/>
  <c r="Q67" i="2"/>
  <c r="R67" i="2"/>
  <c r="O59" i="2"/>
  <c r="P59" i="2"/>
  <c r="Q59" i="2"/>
  <c r="R59" i="2"/>
  <c r="O51" i="2"/>
  <c r="P51" i="2"/>
  <c r="Q51" i="2"/>
  <c r="R51" i="2"/>
  <c r="O43" i="2"/>
  <c r="P43" i="2"/>
  <c r="Q43" i="2"/>
  <c r="R43" i="2"/>
  <c r="T27" i="2"/>
  <c r="U27" i="2"/>
  <c r="O27" i="2"/>
  <c r="P27" i="2"/>
  <c r="Q27" i="2"/>
  <c r="R27" i="2"/>
  <c r="T19" i="2"/>
  <c r="U19" i="2"/>
  <c r="O19" i="2"/>
  <c r="P19" i="2"/>
  <c r="Q19" i="2"/>
  <c r="R19" i="2"/>
  <c r="R438" i="2"/>
  <c r="R436" i="2"/>
  <c r="R432" i="2"/>
  <c r="R428" i="2"/>
  <c r="R426" i="2"/>
  <c r="R424" i="2"/>
  <c r="R422" i="2"/>
  <c r="R420" i="2"/>
  <c r="R418" i="2"/>
  <c r="R416" i="2"/>
  <c r="R414" i="2"/>
  <c r="R412" i="2"/>
  <c r="R410" i="2"/>
  <c r="R408" i="2"/>
  <c r="R406" i="2"/>
  <c r="R404" i="2"/>
  <c r="R402" i="2"/>
  <c r="R400" i="2"/>
  <c r="R398" i="2"/>
  <c r="R396" i="2"/>
  <c r="R394" i="2"/>
  <c r="R392" i="2"/>
  <c r="R390" i="2"/>
  <c r="R388" i="2"/>
  <c r="R386" i="2"/>
  <c r="R384" i="2"/>
  <c r="R382" i="2"/>
  <c r="R380" i="2"/>
  <c r="R378" i="2"/>
  <c r="R376" i="2"/>
  <c r="R374" i="2"/>
  <c r="R370" i="2"/>
  <c r="R368" i="2"/>
  <c r="R366" i="2"/>
  <c r="R364" i="2"/>
  <c r="R360" i="2"/>
  <c r="R358" i="2"/>
  <c r="R356" i="2"/>
  <c r="R354" i="2"/>
  <c r="R352" i="2"/>
  <c r="R350" i="2"/>
  <c r="R348" i="2"/>
  <c r="R346" i="2"/>
  <c r="R344" i="2"/>
  <c r="R342" i="2"/>
  <c r="R340" i="2"/>
  <c r="R338" i="2"/>
  <c r="R334" i="2"/>
  <c r="R332" i="2"/>
  <c r="R330" i="2"/>
  <c r="R324" i="2"/>
  <c r="R322" i="2"/>
  <c r="R318" i="2"/>
  <c r="R314" i="2"/>
  <c r="R312" i="2"/>
  <c r="R306" i="2"/>
  <c r="O306" i="2"/>
  <c r="P306" i="2"/>
  <c r="Q306" i="2"/>
  <c r="R290" i="2"/>
  <c r="O290" i="2"/>
  <c r="P290" i="2"/>
  <c r="Q290" i="2"/>
  <c r="R282" i="2"/>
  <c r="O282" i="2"/>
  <c r="P282" i="2"/>
  <c r="Q282" i="2"/>
  <c r="R274" i="2"/>
  <c r="O274" i="2"/>
  <c r="P274" i="2"/>
  <c r="Q274" i="2"/>
  <c r="R266" i="2"/>
  <c r="O266" i="2"/>
  <c r="P266" i="2"/>
  <c r="Q266" i="2"/>
  <c r="R258" i="2"/>
  <c r="O258" i="2"/>
  <c r="P258" i="2"/>
  <c r="Q258" i="2"/>
  <c r="R250" i="2"/>
  <c r="O250" i="2"/>
  <c r="P250" i="2"/>
  <c r="Q250" i="2"/>
  <c r="R242" i="2"/>
  <c r="O242" i="2"/>
  <c r="P242" i="2"/>
  <c r="Q242" i="2"/>
  <c r="R234" i="2"/>
  <c r="O234" i="2"/>
  <c r="P234" i="2"/>
  <c r="Q234" i="2"/>
  <c r="R226" i="2"/>
  <c r="O226" i="2"/>
  <c r="P226" i="2"/>
  <c r="Q226" i="2"/>
  <c r="R218" i="2"/>
  <c r="O218" i="2"/>
  <c r="P218" i="2"/>
  <c r="Q218" i="2"/>
  <c r="R210" i="2"/>
  <c r="O210" i="2"/>
  <c r="P210" i="2"/>
  <c r="Q210" i="2"/>
  <c r="R202" i="2"/>
  <c r="O202" i="2"/>
  <c r="P202" i="2"/>
  <c r="Q202" i="2"/>
  <c r="R194" i="2"/>
  <c r="O194" i="2"/>
  <c r="P194" i="2"/>
  <c r="Q194" i="2"/>
  <c r="R186" i="2"/>
  <c r="O186" i="2"/>
  <c r="P186" i="2"/>
  <c r="Q186" i="2"/>
  <c r="R178" i="2"/>
  <c r="O178" i="2"/>
  <c r="P178" i="2"/>
  <c r="Q178" i="2"/>
  <c r="R170" i="2"/>
  <c r="O170" i="2"/>
  <c r="P170" i="2"/>
  <c r="Q170" i="2"/>
  <c r="R162" i="2"/>
  <c r="O162" i="2"/>
  <c r="P162" i="2"/>
  <c r="Q162" i="2"/>
  <c r="R154" i="2"/>
  <c r="O154" i="2"/>
  <c r="P154" i="2"/>
  <c r="Q154" i="2"/>
  <c r="R146" i="2"/>
  <c r="O146" i="2"/>
  <c r="P146" i="2"/>
  <c r="Q146" i="2"/>
  <c r="R138" i="2"/>
  <c r="O138" i="2"/>
  <c r="P138" i="2"/>
  <c r="Q138" i="2"/>
  <c r="R130" i="2"/>
  <c r="O130" i="2"/>
  <c r="P130" i="2"/>
  <c r="Q130" i="2"/>
  <c r="R122" i="2"/>
  <c r="O122" i="2"/>
  <c r="P122" i="2"/>
  <c r="Q122" i="2"/>
  <c r="R114" i="2"/>
  <c r="O114" i="2"/>
  <c r="P114" i="2"/>
  <c r="Q114" i="2"/>
  <c r="R106" i="2"/>
  <c r="O106" i="2"/>
  <c r="P106" i="2"/>
  <c r="Q106" i="2"/>
  <c r="R98" i="2"/>
  <c r="O98" i="2"/>
  <c r="P98" i="2"/>
  <c r="Q98" i="2"/>
  <c r="R90" i="2"/>
  <c r="O90" i="2"/>
  <c r="P90" i="2"/>
  <c r="Q90" i="2"/>
  <c r="R82" i="2"/>
  <c r="O82" i="2"/>
  <c r="P82" i="2"/>
  <c r="Q82" i="2"/>
  <c r="R74" i="2"/>
  <c r="O74" i="2"/>
  <c r="P74" i="2"/>
  <c r="Q74" i="2"/>
  <c r="R66" i="2"/>
  <c r="O66" i="2"/>
  <c r="P66" i="2"/>
  <c r="Q66" i="2"/>
  <c r="R58" i="2"/>
  <c r="O58" i="2"/>
  <c r="P58" i="2"/>
  <c r="Q58" i="2"/>
  <c r="R50" i="2"/>
  <c r="O50" i="2"/>
  <c r="P50" i="2"/>
  <c r="Q50" i="2"/>
  <c r="R42" i="2"/>
  <c r="O42" i="2"/>
  <c r="P42" i="2"/>
  <c r="Q42" i="2"/>
  <c r="R34" i="2"/>
  <c r="O34" i="2"/>
  <c r="P34" i="2"/>
  <c r="Q34" i="2"/>
  <c r="R26" i="2"/>
  <c r="O26" i="2"/>
  <c r="P26" i="2"/>
  <c r="Q26" i="2"/>
  <c r="R18" i="2"/>
  <c r="O18" i="2"/>
  <c r="P18" i="2"/>
  <c r="Q18" i="2"/>
  <c r="Q438" i="2"/>
  <c r="Q436" i="2"/>
  <c r="Q432" i="2"/>
  <c r="Q428" i="2"/>
  <c r="Q426" i="2"/>
  <c r="Q424" i="2"/>
  <c r="Q422" i="2"/>
  <c r="Q420" i="2"/>
  <c r="Q418" i="2"/>
  <c r="Q416" i="2"/>
  <c r="Q414" i="2"/>
  <c r="Q412" i="2"/>
  <c r="Q410" i="2"/>
  <c r="Q408" i="2"/>
  <c r="Q406" i="2"/>
  <c r="Q404" i="2"/>
  <c r="Q402" i="2"/>
  <c r="Q400" i="2"/>
  <c r="Q398" i="2"/>
  <c r="Q396" i="2"/>
  <c r="Q394" i="2"/>
  <c r="Q392" i="2"/>
  <c r="Q390" i="2"/>
  <c r="Q388" i="2"/>
  <c r="Q386" i="2"/>
  <c r="Q384" i="2"/>
  <c r="Q382" i="2"/>
  <c r="Q380" i="2"/>
  <c r="Q378" i="2"/>
  <c r="Q376" i="2"/>
  <c r="Q374" i="2"/>
  <c r="Q370" i="2"/>
  <c r="Q368" i="2"/>
  <c r="Q366" i="2"/>
  <c r="Q364" i="2"/>
  <c r="Q360" i="2"/>
  <c r="Q358" i="2"/>
  <c r="Q356" i="2"/>
  <c r="Q354" i="2"/>
  <c r="Q352" i="2"/>
  <c r="Q350" i="2"/>
  <c r="Q348" i="2"/>
  <c r="Q346" i="2"/>
  <c r="Q344" i="2"/>
  <c r="Q342" i="2"/>
  <c r="Q340" i="2"/>
  <c r="Q338" i="2"/>
  <c r="Q334" i="2"/>
  <c r="Q332" i="2"/>
  <c r="Q330" i="2"/>
  <c r="Q324" i="2"/>
  <c r="Q322" i="2"/>
  <c r="Q318" i="2"/>
  <c r="Q314" i="2"/>
  <c r="Q312" i="2"/>
  <c r="T361" i="2"/>
  <c r="U361" i="2"/>
  <c r="T353" i="2"/>
  <c r="U353" i="2"/>
  <c r="T345" i="2"/>
  <c r="U345" i="2"/>
  <c r="T337" i="2"/>
  <c r="U337" i="2"/>
  <c r="T329" i="2"/>
  <c r="U329" i="2"/>
  <c r="T321" i="2"/>
  <c r="U321" i="2"/>
  <c r="T313" i="2"/>
  <c r="U313" i="2"/>
  <c r="U305" i="2"/>
  <c r="T305" i="2"/>
  <c r="O305" i="2"/>
  <c r="P305" i="2"/>
  <c r="Q305" i="2"/>
  <c r="R305" i="2"/>
  <c r="T297" i="2"/>
  <c r="U297" i="2"/>
  <c r="O297" i="2"/>
  <c r="P297" i="2"/>
  <c r="Q297" i="2"/>
  <c r="R297" i="2"/>
  <c r="T289" i="2"/>
  <c r="U289" i="2"/>
  <c r="O289" i="2"/>
  <c r="P289" i="2"/>
  <c r="Q289" i="2"/>
  <c r="R289" i="2"/>
  <c r="T281" i="2"/>
  <c r="U281" i="2"/>
  <c r="O281" i="2"/>
  <c r="P281" i="2"/>
  <c r="Q281" i="2"/>
  <c r="R281" i="2"/>
  <c r="T273" i="2"/>
  <c r="U273" i="2"/>
  <c r="O273" i="2"/>
  <c r="P273" i="2"/>
  <c r="Q273" i="2"/>
  <c r="R273" i="2"/>
  <c r="T265" i="2"/>
  <c r="U265" i="2"/>
  <c r="O265" i="2"/>
  <c r="P265" i="2"/>
  <c r="Q265" i="2"/>
  <c r="R265" i="2"/>
  <c r="T257" i="2"/>
  <c r="U257" i="2"/>
  <c r="O257" i="2"/>
  <c r="P257" i="2"/>
  <c r="Q257" i="2"/>
  <c r="R257" i="2"/>
  <c r="T249" i="2"/>
  <c r="U249" i="2"/>
  <c r="O249" i="2"/>
  <c r="P249" i="2"/>
  <c r="Q249" i="2"/>
  <c r="R249" i="2"/>
  <c r="T241" i="2"/>
  <c r="U241" i="2"/>
  <c r="O241" i="2"/>
  <c r="P241" i="2"/>
  <c r="Q241" i="2"/>
  <c r="R241" i="2"/>
  <c r="T233" i="2"/>
  <c r="U233" i="2"/>
  <c r="O233" i="2"/>
  <c r="P233" i="2"/>
  <c r="Q233" i="2"/>
  <c r="R233" i="2"/>
  <c r="T225" i="2"/>
  <c r="U225" i="2"/>
  <c r="O225" i="2"/>
  <c r="P225" i="2"/>
  <c r="Q225" i="2"/>
  <c r="R225" i="2"/>
  <c r="T217" i="2"/>
  <c r="U217" i="2"/>
  <c r="O217" i="2"/>
  <c r="P217" i="2"/>
  <c r="Q217" i="2"/>
  <c r="R217" i="2"/>
  <c r="T209" i="2"/>
  <c r="U209" i="2"/>
  <c r="O209" i="2"/>
  <c r="P209" i="2"/>
  <c r="Q209" i="2"/>
  <c r="R209" i="2"/>
  <c r="T193" i="2"/>
  <c r="U193" i="2"/>
  <c r="O193" i="2"/>
  <c r="P193" i="2"/>
  <c r="Q193" i="2"/>
  <c r="R193" i="2"/>
  <c r="U185" i="2"/>
  <c r="T185" i="2"/>
  <c r="O185" i="2"/>
  <c r="P185" i="2"/>
  <c r="Q185" i="2"/>
  <c r="R185" i="2"/>
  <c r="T177" i="2"/>
  <c r="U177" i="2"/>
  <c r="O177" i="2"/>
  <c r="P177" i="2"/>
  <c r="Q177" i="2"/>
  <c r="R177" i="2"/>
  <c r="T169" i="2"/>
  <c r="U169" i="2"/>
  <c r="O169" i="2"/>
  <c r="P169" i="2"/>
  <c r="Q169" i="2"/>
  <c r="R169" i="2"/>
  <c r="T161" i="2"/>
  <c r="U161" i="2"/>
  <c r="O161" i="2"/>
  <c r="P161" i="2"/>
  <c r="Q161" i="2"/>
  <c r="R161" i="2"/>
  <c r="T153" i="2"/>
  <c r="U153" i="2"/>
  <c r="O153" i="2"/>
  <c r="P153" i="2"/>
  <c r="Q153" i="2"/>
  <c r="R153" i="2"/>
  <c r="T145" i="2"/>
  <c r="U145" i="2"/>
  <c r="O145" i="2"/>
  <c r="P145" i="2"/>
  <c r="Q145" i="2"/>
  <c r="R145" i="2"/>
  <c r="T137" i="2"/>
  <c r="U137" i="2"/>
  <c r="O137" i="2"/>
  <c r="P137" i="2"/>
  <c r="Q137" i="2"/>
  <c r="R137" i="2"/>
  <c r="T129" i="2"/>
  <c r="U129" i="2"/>
  <c r="O129" i="2"/>
  <c r="P129" i="2"/>
  <c r="Q129" i="2"/>
  <c r="R129" i="2"/>
  <c r="T121" i="2"/>
  <c r="U121" i="2"/>
  <c r="O121" i="2"/>
  <c r="P121" i="2"/>
  <c r="Q121" i="2"/>
  <c r="R121" i="2"/>
  <c r="T113" i="2"/>
  <c r="U113" i="2"/>
  <c r="O113" i="2"/>
  <c r="P113" i="2"/>
  <c r="Q113" i="2"/>
  <c r="R113" i="2"/>
  <c r="T105" i="2"/>
  <c r="U105" i="2"/>
  <c r="O105" i="2"/>
  <c r="P105" i="2"/>
  <c r="Q105" i="2"/>
  <c r="R105" i="2"/>
  <c r="T97" i="2"/>
  <c r="U97" i="2"/>
  <c r="O97" i="2"/>
  <c r="P97" i="2"/>
  <c r="Q97" i="2"/>
  <c r="R97" i="2"/>
  <c r="U89" i="2"/>
  <c r="T89" i="2"/>
  <c r="O89" i="2"/>
  <c r="P89" i="2"/>
  <c r="Q89" i="2"/>
  <c r="R89" i="2"/>
  <c r="T81" i="2"/>
  <c r="U81" i="2"/>
  <c r="O81" i="2"/>
  <c r="P81" i="2"/>
  <c r="Q81" i="2"/>
  <c r="R81" i="2"/>
  <c r="T73" i="2"/>
  <c r="U73" i="2"/>
  <c r="O73" i="2"/>
  <c r="P73" i="2"/>
  <c r="Q73" i="2"/>
  <c r="R73" i="2"/>
  <c r="T65" i="2"/>
  <c r="U65" i="2"/>
  <c r="O65" i="2"/>
  <c r="P65" i="2"/>
  <c r="Q65" i="2"/>
  <c r="R65" i="2"/>
  <c r="T57" i="2"/>
  <c r="U57" i="2"/>
  <c r="O57" i="2"/>
  <c r="P57" i="2"/>
  <c r="Q57" i="2"/>
  <c r="R57" i="2"/>
  <c r="T49" i="2"/>
  <c r="U49" i="2"/>
  <c r="O49" i="2"/>
  <c r="P49" i="2"/>
  <c r="Q49" i="2"/>
  <c r="R49" i="2"/>
  <c r="T41" i="2"/>
  <c r="U41" i="2"/>
  <c r="O41" i="2"/>
  <c r="P41" i="2"/>
  <c r="Q41" i="2"/>
  <c r="R41" i="2"/>
  <c r="T33" i="2"/>
  <c r="U33" i="2"/>
  <c r="O33" i="2"/>
  <c r="P33" i="2"/>
  <c r="Q33" i="2"/>
  <c r="R33" i="2"/>
  <c r="T25" i="2"/>
  <c r="U25" i="2"/>
  <c r="O25" i="2"/>
  <c r="P25" i="2"/>
  <c r="Q25" i="2"/>
  <c r="R25" i="2"/>
  <c r="U16" i="2"/>
  <c r="P16" i="2"/>
  <c r="Q16" i="2"/>
  <c r="R16" i="2"/>
  <c r="O16" i="2"/>
  <c r="P438" i="2"/>
  <c r="P436" i="2"/>
  <c r="P428" i="2"/>
  <c r="P426" i="2"/>
  <c r="P422" i="2"/>
  <c r="P420" i="2"/>
  <c r="P418" i="2"/>
  <c r="P414" i="2"/>
  <c r="P412" i="2"/>
  <c r="P410" i="2"/>
  <c r="P406" i="2"/>
  <c r="P404" i="2"/>
  <c r="P402" i="2"/>
  <c r="P398" i="2"/>
  <c r="P396" i="2"/>
  <c r="P394" i="2"/>
  <c r="P390" i="2"/>
  <c r="P388" i="2"/>
  <c r="P386" i="2"/>
  <c r="P382" i="2"/>
  <c r="P380" i="2"/>
  <c r="P378" i="2"/>
  <c r="P374" i="2"/>
  <c r="P370" i="2"/>
  <c r="P366" i="2"/>
  <c r="P364" i="2"/>
  <c r="P358" i="2"/>
  <c r="P356" i="2"/>
  <c r="P354" i="2"/>
  <c r="P350" i="2"/>
  <c r="P348" i="2"/>
  <c r="P346" i="2"/>
  <c r="P342" i="2"/>
  <c r="P340" i="2"/>
  <c r="P338" i="2"/>
  <c r="P334" i="2"/>
  <c r="P332" i="2"/>
  <c r="P330" i="2"/>
  <c r="P324" i="2"/>
  <c r="P322" i="2"/>
  <c r="P318" i="2"/>
  <c r="P314" i="2"/>
  <c r="P312" i="2"/>
  <c r="T432" i="2"/>
  <c r="U432" i="2"/>
  <c r="U424" i="2"/>
  <c r="T424" i="2"/>
  <c r="U416" i="2"/>
  <c r="T416" i="2"/>
  <c r="U408" i="2"/>
  <c r="T408" i="2"/>
  <c r="U400" i="2"/>
  <c r="T400" i="2"/>
  <c r="U392" i="2"/>
  <c r="T392" i="2"/>
  <c r="U384" i="2"/>
  <c r="T384" i="2"/>
  <c r="U376" i="2"/>
  <c r="T376" i="2"/>
  <c r="U368" i="2"/>
  <c r="T368" i="2"/>
  <c r="T360" i="2"/>
  <c r="U360" i="2"/>
  <c r="U352" i="2"/>
  <c r="T352" i="2"/>
  <c r="U344" i="2"/>
  <c r="T344" i="2"/>
  <c r="R304" i="2"/>
  <c r="O304" i="2"/>
  <c r="P304" i="2"/>
  <c r="Q304" i="2"/>
  <c r="R296" i="2"/>
  <c r="O296" i="2"/>
  <c r="P296" i="2"/>
  <c r="Q296" i="2"/>
  <c r="R288" i="2"/>
  <c r="O288" i="2"/>
  <c r="P288" i="2"/>
  <c r="Q288" i="2"/>
  <c r="R280" i="2"/>
  <c r="O280" i="2"/>
  <c r="P280" i="2"/>
  <c r="Q280" i="2"/>
  <c r="R272" i="2"/>
  <c r="O272" i="2"/>
  <c r="P272" i="2"/>
  <c r="Q272" i="2"/>
  <c r="R264" i="2"/>
  <c r="O264" i="2"/>
  <c r="P264" i="2"/>
  <c r="Q264" i="2"/>
  <c r="R256" i="2"/>
  <c r="O256" i="2"/>
  <c r="P256" i="2"/>
  <c r="Q256" i="2"/>
  <c r="R248" i="2"/>
  <c r="O248" i="2"/>
  <c r="P248" i="2"/>
  <c r="Q248" i="2"/>
  <c r="R240" i="2"/>
  <c r="O240" i="2"/>
  <c r="P240" i="2"/>
  <c r="Q240" i="2"/>
  <c r="R232" i="2"/>
  <c r="O232" i="2"/>
  <c r="P232" i="2"/>
  <c r="Q232" i="2"/>
  <c r="R224" i="2"/>
  <c r="O224" i="2"/>
  <c r="P224" i="2"/>
  <c r="Q224" i="2"/>
  <c r="R216" i="2"/>
  <c r="O216" i="2"/>
  <c r="P216" i="2"/>
  <c r="Q216" i="2"/>
  <c r="R208" i="2"/>
  <c r="O208" i="2"/>
  <c r="P208" i="2"/>
  <c r="Q208" i="2"/>
  <c r="R200" i="2"/>
  <c r="O200" i="2"/>
  <c r="P200" i="2"/>
  <c r="Q200" i="2"/>
  <c r="R192" i="2"/>
  <c r="O192" i="2"/>
  <c r="P192" i="2"/>
  <c r="Q192" i="2"/>
  <c r="R184" i="2"/>
  <c r="O184" i="2"/>
  <c r="P184" i="2"/>
  <c r="Q184" i="2"/>
  <c r="R176" i="2"/>
  <c r="O176" i="2"/>
  <c r="P176" i="2"/>
  <c r="Q176" i="2"/>
  <c r="R168" i="2"/>
  <c r="O168" i="2"/>
  <c r="P168" i="2"/>
  <c r="Q168" i="2"/>
  <c r="R160" i="2"/>
  <c r="O160" i="2"/>
  <c r="P160" i="2"/>
  <c r="Q160" i="2"/>
  <c r="R152" i="2"/>
  <c r="O152" i="2"/>
  <c r="P152" i="2"/>
  <c r="Q152" i="2"/>
  <c r="R144" i="2"/>
  <c r="O144" i="2"/>
  <c r="P144" i="2"/>
  <c r="Q144" i="2"/>
  <c r="R136" i="2"/>
  <c r="O136" i="2"/>
  <c r="P136" i="2"/>
  <c r="Q136" i="2"/>
  <c r="R128" i="2"/>
  <c r="O128" i="2"/>
  <c r="P128" i="2"/>
  <c r="Q128" i="2"/>
  <c r="R120" i="2"/>
  <c r="O120" i="2"/>
  <c r="P120" i="2"/>
  <c r="Q120" i="2"/>
  <c r="R112" i="2"/>
  <c r="O112" i="2"/>
  <c r="P112" i="2"/>
  <c r="Q112" i="2"/>
  <c r="R104" i="2"/>
  <c r="O104" i="2"/>
  <c r="P104" i="2"/>
  <c r="Q104" i="2"/>
  <c r="R96" i="2"/>
  <c r="O96" i="2"/>
  <c r="P96" i="2"/>
  <c r="Q96" i="2"/>
  <c r="R88" i="2"/>
  <c r="O88" i="2"/>
  <c r="P88" i="2"/>
  <c r="Q88" i="2"/>
  <c r="R80" i="2"/>
  <c r="O80" i="2"/>
  <c r="P80" i="2"/>
  <c r="Q80" i="2"/>
  <c r="R64" i="2"/>
  <c r="O64" i="2"/>
  <c r="P64" i="2"/>
  <c r="Q64" i="2"/>
  <c r="R56" i="2"/>
  <c r="O56" i="2"/>
  <c r="P56" i="2"/>
  <c r="Q56" i="2"/>
  <c r="T48" i="2"/>
  <c r="U48" i="2"/>
  <c r="R48" i="2"/>
  <c r="O48" i="2"/>
  <c r="P48" i="2"/>
  <c r="Q48" i="2"/>
  <c r="T40" i="2"/>
  <c r="U40" i="2"/>
  <c r="R40" i="2"/>
  <c r="O40" i="2"/>
  <c r="P40" i="2"/>
  <c r="Q40" i="2"/>
  <c r="U32" i="2"/>
  <c r="R32" i="2"/>
  <c r="O32" i="2"/>
  <c r="P32" i="2"/>
  <c r="Q32" i="2"/>
  <c r="U24" i="2"/>
  <c r="R24" i="2"/>
  <c r="O24" i="2"/>
  <c r="P24" i="2"/>
  <c r="Q24" i="2"/>
  <c r="T15" i="2"/>
  <c r="U15" i="2"/>
  <c r="O15" i="2"/>
  <c r="P15" i="2"/>
  <c r="Q15" i="2"/>
  <c r="R15" i="2"/>
  <c r="O436" i="2"/>
  <c r="O432" i="2"/>
  <c r="O428" i="2"/>
  <c r="O426" i="2"/>
  <c r="O424" i="2"/>
  <c r="O420" i="2"/>
  <c r="O416" i="2"/>
  <c r="O412" i="2"/>
  <c r="O408" i="2"/>
  <c r="O404" i="2"/>
  <c r="O400" i="2"/>
  <c r="O396" i="2"/>
  <c r="O392" i="2"/>
  <c r="O388" i="2"/>
  <c r="O384" i="2"/>
  <c r="O380" i="2"/>
  <c r="O376" i="2"/>
  <c r="O368" i="2"/>
  <c r="O360" i="2"/>
  <c r="O358" i="2"/>
  <c r="O356" i="2"/>
  <c r="O352" i="2"/>
  <c r="O350" i="2"/>
  <c r="O348" i="2"/>
  <c r="O344" i="2"/>
  <c r="O342" i="2"/>
  <c r="O340" i="2"/>
  <c r="O334" i="2"/>
  <c r="O332" i="2"/>
  <c r="O318" i="2"/>
  <c r="P12" i="2"/>
  <c r="U12" i="2"/>
  <c r="T311" i="2"/>
  <c r="Q311" i="2"/>
  <c r="T303" i="2"/>
  <c r="O303" i="2"/>
  <c r="P303" i="2"/>
  <c r="Q303" i="2"/>
  <c r="R303" i="2"/>
  <c r="T295" i="2"/>
  <c r="O295" i="2"/>
  <c r="P295" i="2"/>
  <c r="Q295" i="2"/>
  <c r="R295" i="2"/>
  <c r="T287" i="2"/>
  <c r="O287" i="2"/>
  <c r="P287" i="2"/>
  <c r="Q287" i="2"/>
  <c r="R287" i="2"/>
  <c r="T279" i="2"/>
  <c r="O279" i="2"/>
  <c r="P279" i="2"/>
  <c r="Q279" i="2"/>
  <c r="R279" i="2"/>
  <c r="T271" i="2"/>
  <c r="O271" i="2"/>
  <c r="P271" i="2"/>
  <c r="Q271" i="2"/>
  <c r="R271" i="2"/>
  <c r="T263" i="2"/>
  <c r="O263" i="2"/>
  <c r="P263" i="2"/>
  <c r="Q263" i="2"/>
  <c r="R263" i="2"/>
  <c r="T255" i="2"/>
  <c r="O255" i="2"/>
  <c r="P255" i="2"/>
  <c r="Q255" i="2"/>
  <c r="R255" i="2"/>
  <c r="T247" i="2"/>
  <c r="O247" i="2"/>
  <c r="P247" i="2"/>
  <c r="Q247" i="2"/>
  <c r="R247" i="2"/>
  <c r="T239" i="2"/>
  <c r="O239" i="2"/>
  <c r="P239" i="2"/>
  <c r="Q239" i="2"/>
  <c r="R239" i="2"/>
  <c r="T231" i="2"/>
  <c r="O231" i="2"/>
  <c r="P231" i="2"/>
  <c r="Q231" i="2"/>
  <c r="R231" i="2"/>
  <c r="T223" i="2"/>
  <c r="O223" i="2"/>
  <c r="P223" i="2"/>
  <c r="Q223" i="2"/>
  <c r="R223" i="2"/>
  <c r="T215" i="2"/>
  <c r="O215" i="2"/>
  <c r="P215" i="2"/>
  <c r="Q215" i="2"/>
  <c r="R215" i="2"/>
  <c r="T207" i="2"/>
  <c r="O207" i="2"/>
  <c r="P207" i="2"/>
  <c r="Q207" i="2"/>
  <c r="R207" i="2"/>
  <c r="T199" i="2"/>
  <c r="O199" i="2"/>
  <c r="P199" i="2"/>
  <c r="Q199" i="2"/>
  <c r="R199" i="2"/>
  <c r="T191" i="2"/>
  <c r="O191" i="2"/>
  <c r="P191" i="2"/>
  <c r="Q191" i="2"/>
  <c r="R191" i="2"/>
  <c r="T183" i="2"/>
  <c r="O183" i="2"/>
  <c r="P183" i="2"/>
  <c r="Q183" i="2"/>
  <c r="R183" i="2"/>
  <c r="T175" i="2"/>
  <c r="O175" i="2"/>
  <c r="P175" i="2"/>
  <c r="Q175" i="2"/>
  <c r="R175" i="2"/>
  <c r="T167" i="2"/>
  <c r="O167" i="2"/>
  <c r="P167" i="2"/>
  <c r="Q167" i="2"/>
  <c r="R167" i="2"/>
  <c r="T159" i="2"/>
  <c r="O159" i="2"/>
  <c r="P159" i="2"/>
  <c r="Q159" i="2"/>
  <c r="R159" i="2"/>
  <c r="T151" i="2"/>
  <c r="O151" i="2"/>
  <c r="P151" i="2"/>
  <c r="Q151" i="2"/>
  <c r="R151" i="2"/>
  <c r="T143" i="2"/>
  <c r="O143" i="2"/>
  <c r="P143" i="2"/>
  <c r="Q143" i="2"/>
  <c r="R143" i="2"/>
  <c r="T135" i="2"/>
  <c r="O135" i="2"/>
  <c r="P135" i="2"/>
  <c r="Q135" i="2"/>
  <c r="R135" i="2"/>
  <c r="T127" i="2"/>
  <c r="O127" i="2"/>
  <c r="P127" i="2"/>
  <c r="Q127" i="2"/>
  <c r="R127" i="2"/>
  <c r="T119" i="2"/>
  <c r="O119" i="2"/>
  <c r="P119" i="2"/>
  <c r="Q119" i="2"/>
  <c r="R119" i="2"/>
  <c r="T111" i="2"/>
  <c r="O111" i="2"/>
  <c r="P111" i="2"/>
  <c r="Q111" i="2"/>
  <c r="R111" i="2"/>
  <c r="T103" i="2"/>
  <c r="O103" i="2"/>
  <c r="P103" i="2"/>
  <c r="Q103" i="2"/>
  <c r="R103" i="2"/>
  <c r="T95" i="2"/>
  <c r="O95" i="2"/>
  <c r="P95" i="2"/>
  <c r="Q95" i="2"/>
  <c r="R95" i="2"/>
  <c r="T87" i="2"/>
  <c r="O87" i="2"/>
  <c r="P87" i="2"/>
  <c r="Q87" i="2"/>
  <c r="R87" i="2"/>
  <c r="T79" i="2"/>
  <c r="O79" i="2"/>
  <c r="P79" i="2"/>
  <c r="Q79" i="2"/>
  <c r="R79" i="2"/>
  <c r="T71" i="2"/>
  <c r="O71" i="2"/>
  <c r="P71" i="2"/>
  <c r="Q71" i="2"/>
  <c r="R71" i="2"/>
  <c r="T63" i="2"/>
  <c r="O63" i="2"/>
  <c r="P63" i="2"/>
  <c r="Q63" i="2"/>
  <c r="R63" i="2"/>
  <c r="T55" i="2"/>
  <c r="O55" i="2"/>
  <c r="P55" i="2"/>
  <c r="Q55" i="2"/>
  <c r="R55" i="2"/>
  <c r="T47" i="2"/>
  <c r="O47" i="2"/>
  <c r="P47" i="2"/>
  <c r="Q47" i="2"/>
  <c r="R47" i="2"/>
  <c r="T39" i="2"/>
  <c r="O39" i="2"/>
  <c r="P39" i="2"/>
  <c r="Q39" i="2"/>
  <c r="R39" i="2"/>
  <c r="T31" i="2"/>
  <c r="U31" i="2"/>
  <c r="O31" i="2"/>
  <c r="P31" i="2"/>
  <c r="Q31" i="2"/>
  <c r="R31" i="2"/>
  <c r="T23" i="2"/>
  <c r="U23" i="2"/>
  <c r="O23" i="2"/>
  <c r="P23" i="2"/>
  <c r="Q23" i="2"/>
  <c r="R23" i="2"/>
  <c r="U14" i="2"/>
  <c r="P14" i="2"/>
  <c r="Q14" i="2"/>
  <c r="R14" i="2"/>
  <c r="O14" i="2"/>
  <c r="R437" i="2"/>
  <c r="R435" i="2"/>
  <c r="R433" i="2"/>
  <c r="R431" i="2"/>
  <c r="R429" i="2"/>
  <c r="R427" i="2"/>
  <c r="R425" i="2"/>
  <c r="R423" i="2"/>
  <c r="R421" i="2"/>
  <c r="R419" i="2"/>
  <c r="R417" i="2"/>
  <c r="R415" i="2"/>
  <c r="R413" i="2"/>
  <c r="R411" i="2"/>
  <c r="R409" i="2"/>
  <c r="R407" i="2"/>
  <c r="R405" i="2"/>
  <c r="R403" i="2"/>
  <c r="R401" i="2"/>
  <c r="R397" i="2"/>
  <c r="R395" i="2"/>
  <c r="R393" i="2"/>
  <c r="R391" i="2"/>
  <c r="R389" i="2"/>
  <c r="R387" i="2"/>
  <c r="R385" i="2"/>
  <c r="R383" i="2"/>
  <c r="R381" i="2"/>
  <c r="R379" i="2"/>
  <c r="R377" i="2"/>
  <c r="R375" i="2"/>
  <c r="R373" i="2"/>
  <c r="R371" i="2"/>
  <c r="R369" i="2"/>
  <c r="R367" i="2"/>
  <c r="R365" i="2"/>
  <c r="R363" i="2"/>
  <c r="R361" i="2"/>
  <c r="R359" i="2"/>
  <c r="R357" i="2"/>
  <c r="R355" i="2"/>
  <c r="R353" i="2"/>
  <c r="R351" i="2"/>
  <c r="R349" i="2"/>
  <c r="R347" i="2"/>
  <c r="R345" i="2"/>
  <c r="R343" i="2"/>
  <c r="R341" i="2"/>
  <c r="R339" i="2"/>
  <c r="R337" i="2"/>
  <c r="R335" i="2"/>
  <c r="R333" i="2"/>
  <c r="R331" i="2"/>
  <c r="R329" i="2"/>
  <c r="R327" i="2"/>
  <c r="R325" i="2"/>
  <c r="R323" i="2"/>
  <c r="R321" i="2"/>
  <c r="R319" i="2"/>
  <c r="R317" i="2"/>
  <c r="R315" i="2"/>
  <c r="R313" i="2"/>
  <c r="R311" i="2"/>
  <c r="T438" i="2"/>
  <c r="U438" i="2"/>
  <c r="T422" i="2"/>
  <c r="U422" i="2"/>
  <c r="T414" i="2"/>
  <c r="U414" i="2"/>
  <c r="T406" i="2"/>
  <c r="U406" i="2"/>
  <c r="T398" i="2"/>
  <c r="U398" i="2"/>
  <c r="T390" i="2"/>
  <c r="U390" i="2"/>
  <c r="T382" i="2"/>
  <c r="U382" i="2"/>
  <c r="T374" i="2"/>
  <c r="U374" i="2"/>
  <c r="U310" i="2"/>
  <c r="R310" i="2"/>
  <c r="O310" i="2"/>
  <c r="P310" i="2"/>
  <c r="U302" i="2"/>
  <c r="R302" i="2"/>
  <c r="O302" i="2"/>
  <c r="P302" i="2"/>
  <c r="Q302" i="2"/>
  <c r="U294" i="2"/>
  <c r="R294" i="2"/>
  <c r="O294" i="2"/>
  <c r="P294" i="2"/>
  <c r="Q294" i="2"/>
  <c r="U286" i="2"/>
  <c r="R286" i="2"/>
  <c r="O286" i="2"/>
  <c r="P286" i="2"/>
  <c r="Q286" i="2"/>
  <c r="U278" i="2"/>
  <c r="R278" i="2"/>
  <c r="O278" i="2"/>
  <c r="P278" i="2"/>
  <c r="Q278" i="2"/>
  <c r="T270" i="2"/>
  <c r="U270" i="2"/>
  <c r="R270" i="2"/>
  <c r="O270" i="2"/>
  <c r="P270" i="2"/>
  <c r="Q270" i="2"/>
  <c r="T262" i="2"/>
  <c r="U262" i="2"/>
  <c r="R262" i="2"/>
  <c r="O262" i="2"/>
  <c r="P262" i="2"/>
  <c r="Q262" i="2"/>
  <c r="U254" i="2"/>
  <c r="T254" i="2"/>
  <c r="R254" i="2"/>
  <c r="O254" i="2"/>
  <c r="P254" i="2"/>
  <c r="Q254" i="2"/>
  <c r="U246" i="2"/>
  <c r="R246" i="2"/>
  <c r="O246" i="2"/>
  <c r="P246" i="2"/>
  <c r="Q246" i="2"/>
  <c r="T238" i="2"/>
  <c r="U238" i="2"/>
  <c r="R238" i="2"/>
  <c r="O238" i="2"/>
  <c r="P238" i="2"/>
  <c r="Q238" i="2"/>
  <c r="T230" i="2"/>
  <c r="U230" i="2"/>
  <c r="R230" i="2"/>
  <c r="O230" i="2"/>
  <c r="P230" i="2"/>
  <c r="Q230" i="2"/>
  <c r="U222" i="2"/>
  <c r="R222" i="2"/>
  <c r="O222" i="2"/>
  <c r="P222" i="2"/>
  <c r="Q222" i="2"/>
  <c r="T214" i="2"/>
  <c r="U214" i="2"/>
  <c r="R214" i="2"/>
  <c r="O214" i="2"/>
  <c r="P214" i="2"/>
  <c r="Q214" i="2"/>
  <c r="T206" i="2"/>
  <c r="U206" i="2"/>
  <c r="R206" i="2"/>
  <c r="O206" i="2"/>
  <c r="P206" i="2"/>
  <c r="Q206" i="2"/>
  <c r="T198" i="2"/>
  <c r="U198" i="2"/>
  <c r="R198" i="2"/>
  <c r="O198" i="2"/>
  <c r="P198" i="2"/>
  <c r="Q198" i="2"/>
  <c r="U190" i="2"/>
  <c r="T190" i="2"/>
  <c r="R190" i="2"/>
  <c r="O190" i="2"/>
  <c r="P190" i="2"/>
  <c r="Q190" i="2"/>
  <c r="T182" i="2"/>
  <c r="U182" i="2"/>
  <c r="R182" i="2"/>
  <c r="O182" i="2"/>
  <c r="P182" i="2"/>
  <c r="Q182" i="2"/>
  <c r="T174" i="2"/>
  <c r="U174" i="2"/>
  <c r="R174" i="2"/>
  <c r="O174" i="2"/>
  <c r="P174" i="2"/>
  <c r="Q174" i="2"/>
  <c r="T166" i="2"/>
  <c r="U166" i="2"/>
  <c r="R166" i="2"/>
  <c r="O166" i="2"/>
  <c r="P166" i="2"/>
  <c r="Q166" i="2"/>
  <c r="T158" i="2"/>
  <c r="U158" i="2"/>
  <c r="R158" i="2"/>
  <c r="O158" i="2"/>
  <c r="P158" i="2"/>
  <c r="Q158" i="2"/>
  <c r="U150" i="2"/>
  <c r="R150" i="2"/>
  <c r="O150" i="2"/>
  <c r="P150" i="2"/>
  <c r="Q150" i="2"/>
  <c r="U142" i="2"/>
  <c r="R142" i="2"/>
  <c r="O142" i="2"/>
  <c r="P142" i="2"/>
  <c r="Q142" i="2"/>
  <c r="U134" i="2"/>
  <c r="T134" i="2"/>
  <c r="R134" i="2"/>
  <c r="O134" i="2"/>
  <c r="P134" i="2"/>
  <c r="Q134" i="2"/>
  <c r="T126" i="2"/>
  <c r="U126" i="2"/>
  <c r="R126" i="2"/>
  <c r="O126" i="2"/>
  <c r="P126" i="2"/>
  <c r="Q126" i="2"/>
  <c r="T118" i="2"/>
  <c r="U118" i="2"/>
  <c r="R118" i="2"/>
  <c r="O118" i="2"/>
  <c r="P118" i="2"/>
  <c r="Q118" i="2"/>
  <c r="T110" i="2"/>
  <c r="U110" i="2"/>
  <c r="R110" i="2"/>
  <c r="O110" i="2"/>
  <c r="P110" i="2"/>
  <c r="Q110" i="2"/>
  <c r="T102" i="2"/>
  <c r="U102" i="2"/>
  <c r="R102" i="2"/>
  <c r="O102" i="2"/>
  <c r="P102" i="2"/>
  <c r="Q102" i="2"/>
  <c r="U94" i="2"/>
  <c r="R94" i="2"/>
  <c r="O94" i="2"/>
  <c r="P94" i="2"/>
  <c r="Q94" i="2"/>
  <c r="T86" i="2"/>
  <c r="U86" i="2"/>
  <c r="R86" i="2"/>
  <c r="O86" i="2"/>
  <c r="P86" i="2"/>
  <c r="Q86" i="2"/>
  <c r="U78" i="2"/>
  <c r="R78" i="2"/>
  <c r="O78" i="2"/>
  <c r="P78" i="2"/>
  <c r="Q78" i="2"/>
  <c r="T70" i="2"/>
  <c r="U70" i="2"/>
  <c r="R70" i="2"/>
  <c r="O70" i="2"/>
  <c r="P70" i="2"/>
  <c r="Q70" i="2"/>
  <c r="U62" i="2"/>
  <c r="R62" i="2"/>
  <c r="O62" i="2"/>
  <c r="P62" i="2"/>
  <c r="Q62" i="2"/>
  <c r="U54" i="2"/>
  <c r="R54" i="2"/>
  <c r="O54" i="2"/>
  <c r="P54" i="2"/>
  <c r="Q54" i="2"/>
  <c r="U38" i="2"/>
  <c r="R38" i="2"/>
  <c r="O38" i="2"/>
  <c r="P38" i="2"/>
  <c r="Q38" i="2"/>
  <c r="U30" i="2"/>
  <c r="R30" i="2"/>
  <c r="O30" i="2"/>
  <c r="P30" i="2"/>
  <c r="Q30" i="2"/>
  <c r="U22" i="2"/>
  <c r="R22" i="2"/>
  <c r="O22" i="2"/>
  <c r="P22" i="2"/>
  <c r="Q22" i="2"/>
  <c r="Q435" i="2"/>
  <c r="Q433" i="2"/>
  <c r="Q431" i="2"/>
  <c r="Q429" i="2"/>
  <c r="Q427" i="2"/>
  <c r="Q425" i="2"/>
  <c r="Q423" i="2"/>
  <c r="Q421" i="2"/>
  <c r="Q419" i="2"/>
  <c r="Q417" i="2"/>
  <c r="Q415" i="2"/>
  <c r="Q413" i="2"/>
  <c r="Q411" i="2"/>
  <c r="Q409" i="2"/>
  <c r="Q407" i="2"/>
  <c r="Q405" i="2"/>
  <c r="Q403" i="2"/>
  <c r="Q401" i="2"/>
  <c r="Q397" i="2"/>
  <c r="Q395" i="2"/>
  <c r="Q393" i="2"/>
  <c r="Q391" i="2"/>
  <c r="Q389" i="2"/>
  <c r="Q387" i="2"/>
  <c r="Q385" i="2"/>
  <c r="Q383" i="2"/>
  <c r="Q381" i="2"/>
  <c r="Q379" i="2"/>
  <c r="Q377" i="2"/>
  <c r="Q375" i="2"/>
  <c r="Q373" i="2"/>
  <c r="Q371" i="2"/>
  <c r="Q369" i="2"/>
  <c r="Q367" i="2"/>
  <c r="Q365" i="2"/>
  <c r="Q363" i="2"/>
  <c r="Q361" i="2"/>
  <c r="Q359" i="2"/>
  <c r="Q357" i="2"/>
  <c r="Q355" i="2"/>
  <c r="Q353" i="2"/>
  <c r="Q351" i="2"/>
  <c r="Q349" i="2"/>
  <c r="Q347" i="2"/>
  <c r="Q345" i="2"/>
  <c r="Q343" i="2"/>
  <c r="Q341" i="2"/>
  <c r="Q339" i="2"/>
  <c r="Q337" i="2"/>
  <c r="Q335" i="2"/>
  <c r="Q333" i="2"/>
  <c r="Q331" i="2"/>
  <c r="Q329" i="2"/>
  <c r="Q327" i="2"/>
  <c r="Q325" i="2"/>
  <c r="Q323" i="2"/>
  <c r="Q321" i="2"/>
  <c r="Q319" i="2"/>
  <c r="Q315" i="2"/>
  <c r="Q313" i="2"/>
  <c r="P311" i="2"/>
  <c r="T437" i="2"/>
  <c r="U437" i="2"/>
  <c r="T317" i="2"/>
  <c r="U317" i="2"/>
  <c r="T309" i="2"/>
  <c r="U309" i="2"/>
  <c r="O309" i="2"/>
  <c r="P309" i="2"/>
  <c r="Q309" i="2"/>
  <c r="R309" i="2"/>
  <c r="U301" i="2"/>
  <c r="O301" i="2"/>
  <c r="P301" i="2"/>
  <c r="Q301" i="2"/>
  <c r="R301" i="2"/>
  <c r="U293" i="2"/>
  <c r="O293" i="2"/>
  <c r="P293" i="2"/>
  <c r="Q293" i="2"/>
  <c r="R293" i="2"/>
  <c r="U285" i="2"/>
  <c r="O285" i="2"/>
  <c r="P285" i="2"/>
  <c r="Q285" i="2"/>
  <c r="R285" i="2"/>
  <c r="U277" i="2"/>
  <c r="O277" i="2"/>
  <c r="P277" i="2"/>
  <c r="Q277" i="2"/>
  <c r="R277" i="2"/>
  <c r="U269" i="2"/>
  <c r="O269" i="2"/>
  <c r="P269" i="2"/>
  <c r="Q269" i="2"/>
  <c r="R269" i="2"/>
  <c r="O261" i="2"/>
  <c r="P261" i="2"/>
  <c r="Q261" i="2"/>
  <c r="R261" i="2"/>
  <c r="O253" i="2"/>
  <c r="P253" i="2"/>
  <c r="Q253" i="2"/>
  <c r="R253" i="2"/>
  <c r="O245" i="2"/>
  <c r="P245" i="2"/>
  <c r="Q245" i="2"/>
  <c r="R245" i="2"/>
  <c r="O237" i="2"/>
  <c r="P237" i="2"/>
  <c r="Q237" i="2"/>
  <c r="R237" i="2"/>
  <c r="O229" i="2"/>
  <c r="P229" i="2"/>
  <c r="Q229" i="2"/>
  <c r="R229" i="2"/>
  <c r="O221" i="2"/>
  <c r="P221" i="2"/>
  <c r="Q221" i="2"/>
  <c r="R221" i="2"/>
  <c r="O213" i="2"/>
  <c r="P213" i="2"/>
  <c r="Q213" i="2"/>
  <c r="R213" i="2"/>
  <c r="O205" i="2"/>
  <c r="P205" i="2"/>
  <c r="Q205" i="2"/>
  <c r="R205" i="2"/>
  <c r="O197" i="2"/>
  <c r="P197" i="2"/>
  <c r="Q197" i="2"/>
  <c r="R197" i="2"/>
  <c r="O189" i="2"/>
  <c r="P189" i="2"/>
  <c r="Q189" i="2"/>
  <c r="R189" i="2"/>
  <c r="O181" i="2"/>
  <c r="P181" i="2"/>
  <c r="Q181" i="2"/>
  <c r="R181" i="2"/>
  <c r="O173" i="2"/>
  <c r="P173" i="2"/>
  <c r="Q173" i="2"/>
  <c r="R173" i="2"/>
  <c r="O165" i="2"/>
  <c r="P165" i="2"/>
  <c r="Q165" i="2"/>
  <c r="R165" i="2"/>
  <c r="O157" i="2"/>
  <c r="P157" i="2"/>
  <c r="Q157" i="2"/>
  <c r="R157" i="2"/>
  <c r="T149" i="2"/>
  <c r="U149" i="2"/>
  <c r="O149" i="2"/>
  <c r="P149" i="2"/>
  <c r="Q149" i="2"/>
  <c r="R149" i="2"/>
  <c r="T141" i="2"/>
  <c r="U141" i="2"/>
  <c r="O141" i="2"/>
  <c r="P141" i="2"/>
  <c r="Q141" i="2"/>
  <c r="R141" i="2"/>
  <c r="O133" i="2"/>
  <c r="P133" i="2"/>
  <c r="Q133" i="2"/>
  <c r="R133" i="2"/>
  <c r="O125" i="2"/>
  <c r="P125" i="2"/>
  <c r="Q125" i="2"/>
  <c r="R125" i="2"/>
  <c r="O117" i="2"/>
  <c r="P117" i="2"/>
  <c r="Q117" i="2"/>
  <c r="R117" i="2"/>
  <c r="O109" i="2"/>
  <c r="P109" i="2"/>
  <c r="Q109" i="2"/>
  <c r="R109" i="2"/>
  <c r="O101" i="2"/>
  <c r="P101" i="2"/>
  <c r="Q101" i="2"/>
  <c r="R101" i="2"/>
  <c r="U93" i="2"/>
  <c r="O93" i="2"/>
  <c r="P93" i="2"/>
  <c r="Q93" i="2"/>
  <c r="R93" i="2"/>
  <c r="O85" i="2"/>
  <c r="P85" i="2"/>
  <c r="Q85" i="2"/>
  <c r="R85" i="2"/>
  <c r="O77" i="2"/>
  <c r="P77" i="2"/>
  <c r="Q77" i="2"/>
  <c r="R77" i="2"/>
  <c r="O69" i="2"/>
  <c r="P69" i="2"/>
  <c r="Q69" i="2"/>
  <c r="R69" i="2"/>
  <c r="O61" i="2"/>
  <c r="P61" i="2"/>
  <c r="Q61" i="2"/>
  <c r="R61" i="2"/>
  <c r="O53" i="2"/>
  <c r="P53" i="2"/>
  <c r="Q53" i="2"/>
  <c r="R53" i="2"/>
  <c r="O45" i="2"/>
  <c r="P45" i="2"/>
  <c r="Q45" i="2"/>
  <c r="R45" i="2"/>
  <c r="O29" i="2"/>
  <c r="P29" i="2"/>
  <c r="Q29" i="2"/>
  <c r="R29" i="2"/>
  <c r="O21" i="2"/>
  <c r="P21" i="2"/>
  <c r="Q21" i="2"/>
  <c r="R21" i="2"/>
  <c r="P437" i="2"/>
  <c r="P435" i="2"/>
  <c r="P433" i="2"/>
  <c r="P431" i="2"/>
  <c r="P429" i="2"/>
  <c r="P427" i="2"/>
  <c r="P425" i="2"/>
  <c r="P423" i="2"/>
  <c r="P421" i="2"/>
  <c r="P419" i="2"/>
  <c r="P417" i="2"/>
  <c r="P415" i="2"/>
  <c r="P413" i="2"/>
  <c r="P411" i="2"/>
  <c r="P409" i="2"/>
  <c r="P407" i="2"/>
  <c r="P405" i="2"/>
  <c r="P403" i="2"/>
  <c r="P401" i="2"/>
  <c r="P397" i="2"/>
  <c r="P395" i="2"/>
  <c r="P393" i="2"/>
  <c r="P391" i="2"/>
  <c r="P389" i="2"/>
  <c r="P387" i="2"/>
  <c r="P385" i="2"/>
  <c r="P383" i="2"/>
  <c r="P381" i="2"/>
  <c r="P379" i="2"/>
  <c r="P377" i="2"/>
  <c r="P375" i="2"/>
  <c r="P373" i="2"/>
  <c r="P371" i="2"/>
  <c r="P369" i="2"/>
  <c r="P367" i="2"/>
  <c r="P365" i="2"/>
  <c r="P363" i="2"/>
  <c r="P361" i="2"/>
  <c r="P359" i="2"/>
  <c r="P357" i="2"/>
  <c r="P355" i="2"/>
  <c r="P353" i="2"/>
  <c r="P351" i="2"/>
  <c r="P349" i="2"/>
  <c r="P347" i="2"/>
  <c r="P345" i="2"/>
  <c r="P343" i="2"/>
  <c r="P341" i="2"/>
  <c r="P339" i="2"/>
  <c r="P337" i="2"/>
  <c r="P335" i="2"/>
  <c r="P333" i="2"/>
  <c r="P331" i="2"/>
  <c r="P329" i="2"/>
  <c r="P327" i="2"/>
  <c r="P325" i="2"/>
  <c r="P323" i="2"/>
  <c r="P321" i="2"/>
  <c r="P319" i="2"/>
  <c r="P317" i="2"/>
  <c r="P315" i="2"/>
  <c r="P313" i="2"/>
  <c r="O311" i="2"/>
  <c r="R308" i="2"/>
  <c r="O308" i="2"/>
  <c r="P308" i="2"/>
  <c r="Q308" i="2"/>
  <c r="R300" i="2"/>
  <c r="O300" i="2"/>
  <c r="P300" i="2"/>
  <c r="Q300" i="2"/>
  <c r="R292" i="2"/>
  <c r="O292" i="2"/>
  <c r="P292" i="2"/>
  <c r="Q292" i="2"/>
  <c r="R284" i="2"/>
  <c r="O284" i="2"/>
  <c r="P284" i="2"/>
  <c r="Q284" i="2"/>
  <c r="U276" i="2"/>
  <c r="R276" i="2"/>
  <c r="O276" i="2"/>
  <c r="P276" i="2"/>
  <c r="Q276" i="2"/>
  <c r="U268" i="2"/>
  <c r="R268" i="2"/>
  <c r="O268" i="2"/>
  <c r="P268" i="2"/>
  <c r="Q268" i="2"/>
  <c r="R260" i="2"/>
  <c r="O260" i="2"/>
  <c r="P260" i="2"/>
  <c r="Q260" i="2"/>
  <c r="R252" i="2"/>
  <c r="O252" i="2"/>
  <c r="P252" i="2"/>
  <c r="Q252" i="2"/>
  <c r="R244" i="2"/>
  <c r="O244" i="2"/>
  <c r="P244" i="2"/>
  <c r="Q244" i="2"/>
  <c r="U236" i="2"/>
  <c r="R236" i="2"/>
  <c r="O236" i="2"/>
  <c r="P236" i="2"/>
  <c r="Q236" i="2"/>
  <c r="R228" i="2"/>
  <c r="O228" i="2"/>
  <c r="P228" i="2"/>
  <c r="Q228" i="2"/>
  <c r="U220" i="2"/>
  <c r="R220" i="2"/>
  <c r="O220" i="2"/>
  <c r="P220" i="2"/>
  <c r="Q220" i="2"/>
  <c r="R212" i="2"/>
  <c r="O212" i="2"/>
  <c r="P212" i="2"/>
  <c r="Q212" i="2"/>
  <c r="U204" i="2"/>
  <c r="R204" i="2"/>
  <c r="O204" i="2"/>
  <c r="P204" i="2"/>
  <c r="Q204" i="2"/>
  <c r="R196" i="2"/>
  <c r="O196" i="2"/>
  <c r="P196" i="2"/>
  <c r="Q196" i="2"/>
  <c r="R188" i="2"/>
  <c r="O188" i="2"/>
  <c r="P188" i="2"/>
  <c r="Q188" i="2"/>
  <c r="U180" i="2"/>
  <c r="R180" i="2"/>
  <c r="O180" i="2"/>
  <c r="P180" i="2"/>
  <c r="Q180" i="2"/>
  <c r="U172" i="2"/>
  <c r="R172" i="2"/>
  <c r="O172" i="2"/>
  <c r="P172" i="2"/>
  <c r="Q172" i="2"/>
  <c r="U164" i="2"/>
  <c r="R164" i="2"/>
  <c r="O164" i="2"/>
  <c r="P164" i="2"/>
  <c r="Q164" i="2"/>
  <c r="U156" i="2"/>
  <c r="R156" i="2"/>
  <c r="O156" i="2"/>
  <c r="P156" i="2"/>
  <c r="Q156" i="2"/>
  <c r="U148" i="2"/>
  <c r="R148" i="2"/>
  <c r="O148" i="2"/>
  <c r="P148" i="2"/>
  <c r="Q148" i="2"/>
  <c r="R140" i="2"/>
  <c r="O140" i="2"/>
  <c r="P140" i="2"/>
  <c r="Q140" i="2"/>
  <c r="U132" i="2"/>
  <c r="R132" i="2"/>
  <c r="O132" i="2"/>
  <c r="P132" i="2"/>
  <c r="Q132" i="2"/>
  <c r="R116" i="2"/>
  <c r="O116" i="2"/>
  <c r="P116" i="2"/>
  <c r="Q116" i="2"/>
  <c r="U108" i="2"/>
  <c r="R108" i="2"/>
  <c r="O108" i="2"/>
  <c r="P108" i="2"/>
  <c r="Q108" i="2"/>
  <c r="U100" i="2"/>
  <c r="R100" i="2"/>
  <c r="O100" i="2"/>
  <c r="P100" i="2"/>
  <c r="Q100" i="2"/>
  <c r="R84" i="2"/>
  <c r="O84" i="2"/>
  <c r="P84" i="2"/>
  <c r="Q84" i="2"/>
  <c r="R76" i="2"/>
  <c r="O76" i="2"/>
  <c r="P76" i="2"/>
  <c r="Q76" i="2"/>
  <c r="R68" i="2"/>
  <c r="O68" i="2"/>
  <c r="P68" i="2"/>
  <c r="Q68" i="2"/>
  <c r="R52" i="2"/>
  <c r="O52" i="2"/>
  <c r="P52" i="2"/>
  <c r="Q52" i="2"/>
  <c r="U44" i="2"/>
  <c r="R44" i="2"/>
  <c r="O44" i="2"/>
  <c r="P44" i="2"/>
  <c r="Q44" i="2"/>
  <c r="R36" i="2"/>
  <c r="O36" i="2"/>
  <c r="P36" i="2"/>
  <c r="Q36" i="2"/>
  <c r="R28" i="2"/>
  <c r="O28" i="2"/>
  <c r="P28" i="2"/>
  <c r="Q28" i="2"/>
  <c r="R20" i="2"/>
  <c r="O20" i="2"/>
  <c r="P20" i="2"/>
  <c r="Q20" i="2"/>
  <c r="O437" i="2"/>
  <c r="O435" i="2"/>
  <c r="O433" i="2"/>
  <c r="O429" i="2"/>
  <c r="O427" i="2"/>
  <c r="O425" i="2"/>
  <c r="O421" i="2"/>
  <c r="O419" i="2"/>
  <c r="O417" i="2"/>
  <c r="O413" i="2"/>
  <c r="O411" i="2"/>
  <c r="O409" i="2"/>
  <c r="O405" i="2"/>
  <c r="O403" i="2"/>
  <c r="O401" i="2"/>
  <c r="O397" i="2"/>
  <c r="O395" i="2"/>
  <c r="O393" i="2"/>
  <c r="O389" i="2"/>
  <c r="O387" i="2"/>
  <c r="O385" i="2"/>
  <c r="O381" i="2"/>
  <c r="O379" i="2"/>
  <c r="O377" i="2"/>
  <c r="O373" i="2"/>
  <c r="O371" i="2"/>
  <c r="O369" i="2"/>
  <c r="O363" i="2"/>
  <c r="O361" i="2"/>
  <c r="O357" i="2"/>
  <c r="O353" i="2"/>
  <c r="O351" i="2"/>
  <c r="O349" i="2"/>
  <c r="O345" i="2"/>
  <c r="O343" i="2"/>
  <c r="O341" i="2"/>
  <c r="O337" i="2"/>
  <c r="O335" i="2"/>
  <c r="O333" i="2"/>
  <c r="O329" i="2"/>
  <c r="O327" i="2"/>
  <c r="O325" i="2"/>
  <c r="O321" i="2"/>
  <c r="O319" i="2"/>
  <c r="O317" i="2"/>
  <c r="O313" i="2"/>
  <c r="Q310" i="2"/>
  <c r="U442" i="2"/>
  <c r="U428" i="2"/>
  <c r="T435" i="2"/>
  <c r="T431" i="2"/>
  <c r="U420" i="2"/>
  <c r="W420" i="2" s="1"/>
  <c r="U412" i="2"/>
  <c r="Y412" i="2" s="1"/>
  <c r="U404" i="2"/>
  <c r="W404" i="2" s="1"/>
  <c r="U396" i="2"/>
  <c r="U388" i="2"/>
  <c r="U380" i="2"/>
  <c r="T358" i="2"/>
  <c r="U351" i="2"/>
  <c r="T427" i="2"/>
  <c r="T423" i="2"/>
  <c r="T415" i="2"/>
  <c r="T407" i="2"/>
  <c r="T391" i="2"/>
  <c r="T383" i="2"/>
  <c r="T375" i="2"/>
  <c r="T367" i="2"/>
  <c r="T441" i="2"/>
  <c r="T419" i="2"/>
  <c r="T411" i="2"/>
  <c r="T403" i="2"/>
  <c r="T395" i="2"/>
  <c r="T387" i="2"/>
  <c r="T379" i="2"/>
  <c r="T371" i="2"/>
  <c r="T366" i="2"/>
  <c r="T357" i="2"/>
  <c r="U440" i="2"/>
  <c r="T426" i="2"/>
  <c r="T418" i="2"/>
  <c r="T410" i="2"/>
  <c r="T402" i="2"/>
  <c r="T394" i="2"/>
  <c r="T386" i="2"/>
  <c r="T378" i="2"/>
  <c r="T370" i="2"/>
  <c r="T365" i="2"/>
  <c r="U356" i="2"/>
  <c r="T433" i="2"/>
  <c r="T364" i="2"/>
  <c r="T355" i="2"/>
  <c r="T348" i="2"/>
  <c r="T429" i="2"/>
  <c r="T425" i="2"/>
  <c r="T417" i="2"/>
  <c r="T409" i="2"/>
  <c r="T401" i="2"/>
  <c r="T393" i="2"/>
  <c r="T385" i="2"/>
  <c r="T377" i="2"/>
  <c r="T369" i="2"/>
  <c r="U436" i="2"/>
  <c r="T421" i="2"/>
  <c r="T413" i="2"/>
  <c r="T405" i="2"/>
  <c r="T397" i="2"/>
  <c r="T389" i="2"/>
  <c r="T381" i="2"/>
  <c r="T373" i="2"/>
  <c r="U363" i="2"/>
  <c r="U359" i="2"/>
  <c r="T323" i="2"/>
  <c r="T310" i="2"/>
  <c r="T301" i="2"/>
  <c r="T286" i="2"/>
  <c r="T268" i="2"/>
  <c r="U239" i="2"/>
  <c r="T235" i="2"/>
  <c r="T221" i="2"/>
  <c r="T212" i="2"/>
  <c r="U199" i="2"/>
  <c r="T181" i="2"/>
  <c r="T168" i="2"/>
  <c r="T164" i="2"/>
  <c r="U151" i="2"/>
  <c r="T147" i="2"/>
  <c r="T116" i="2"/>
  <c r="U103" i="2"/>
  <c r="T99" i="2"/>
  <c r="T85" i="2"/>
  <c r="T80" i="2"/>
  <c r="T75" i="2"/>
  <c r="T61" i="2"/>
  <c r="T56" i="2"/>
  <c r="U47" i="2"/>
  <c r="T29" i="2"/>
  <c r="T21" i="2"/>
  <c r="T340" i="2"/>
  <c r="T332" i="2"/>
  <c r="T318" i="2"/>
  <c r="T300" i="2"/>
  <c r="U295" i="2"/>
  <c r="T280" i="2"/>
  <c r="T276" i="2"/>
  <c r="U271" i="2"/>
  <c r="U263" i="2"/>
  <c r="T248" i="2"/>
  <c r="T243" i="2"/>
  <c r="T216" i="2"/>
  <c r="U207" i="2"/>
  <c r="T203" i="2"/>
  <c r="T176" i="2"/>
  <c r="T172" i="2"/>
  <c r="U159" i="2"/>
  <c r="T155" i="2"/>
  <c r="T142" i="2"/>
  <c r="T125" i="2"/>
  <c r="T120" i="2"/>
  <c r="U111" i="2"/>
  <c r="T107" i="2"/>
  <c r="T94" i="2"/>
  <c r="T84" i="2"/>
  <c r="T38" i="2"/>
  <c r="T28" i="2"/>
  <c r="T20" i="2"/>
  <c r="T16" i="2"/>
  <c r="T347" i="2"/>
  <c r="T339" i="2"/>
  <c r="T331" i="2"/>
  <c r="U327" i="2"/>
  <c r="T304" i="2"/>
  <c r="T299" i="2"/>
  <c r="T285" i="2"/>
  <c r="T275" i="2"/>
  <c r="T267" i="2"/>
  <c r="T253" i="2"/>
  <c r="T220" i="2"/>
  <c r="T211" i="2"/>
  <c r="T189" i="2"/>
  <c r="T184" i="2"/>
  <c r="T180" i="2"/>
  <c r="U167" i="2"/>
  <c r="T163" i="2"/>
  <c r="T150" i="2"/>
  <c r="T133" i="2"/>
  <c r="T115" i="2"/>
  <c r="T88" i="2"/>
  <c r="U79" i="2"/>
  <c r="U55" i="2"/>
  <c r="T32" i="2"/>
  <c r="T24" i="2"/>
  <c r="U343" i="2"/>
  <c r="U335" i="2"/>
  <c r="T294" i="2"/>
  <c r="T284" i="2"/>
  <c r="U279" i="2"/>
  <c r="T252" i="2"/>
  <c r="U247" i="2"/>
  <c r="T229" i="2"/>
  <c r="T224" i="2"/>
  <c r="U215" i="2"/>
  <c r="T188" i="2"/>
  <c r="U175" i="2"/>
  <c r="T171" i="2"/>
  <c r="T128" i="2"/>
  <c r="U119" i="2"/>
  <c r="T93" i="2"/>
  <c r="T83" i="2"/>
  <c r="T69" i="2"/>
  <c r="T64" i="2"/>
  <c r="T59" i="2"/>
  <c r="T45" i="2"/>
  <c r="T36" i="2"/>
  <c r="T312" i="2"/>
  <c r="T308" i="2"/>
  <c r="U303" i="2"/>
  <c r="T288" i="2"/>
  <c r="T283" i="2"/>
  <c r="T256" i="2"/>
  <c r="T251" i="2"/>
  <c r="T237" i="2"/>
  <c r="T228" i="2"/>
  <c r="T219" i="2"/>
  <c r="T197" i="2"/>
  <c r="T192" i="2"/>
  <c r="U183" i="2"/>
  <c r="T179" i="2"/>
  <c r="T136" i="2"/>
  <c r="T132" i="2"/>
  <c r="T123" i="2"/>
  <c r="T101" i="2"/>
  <c r="U87" i="2"/>
  <c r="T78" i="2"/>
  <c r="T68" i="2"/>
  <c r="T54" i="2"/>
  <c r="T350" i="2"/>
  <c r="T342" i="2"/>
  <c r="T334" i="2"/>
  <c r="T293" i="2"/>
  <c r="T278" i="2"/>
  <c r="T261" i="2"/>
  <c r="T246" i="2"/>
  <c r="T232" i="2"/>
  <c r="U223" i="2"/>
  <c r="T205" i="2"/>
  <c r="T196" i="2"/>
  <c r="T187" i="2"/>
  <c r="T157" i="2"/>
  <c r="T144" i="2"/>
  <c r="T140" i="2"/>
  <c r="U127" i="2"/>
  <c r="T109" i="2"/>
  <c r="T96" i="2"/>
  <c r="T91" i="2"/>
  <c r="T77" i="2"/>
  <c r="U63" i="2"/>
  <c r="T53" i="2"/>
  <c r="T44" i="2"/>
  <c r="T325" i="2"/>
  <c r="U311" i="2"/>
  <c r="T302" i="2"/>
  <c r="T292" i="2"/>
  <c r="U287" i="2"/>
  <c r="T269" i="2"/>
  <c r="T260" i="2"/>
  <c r="U255" i="2"/>
  <c r="T245" i="2"/>
  <c r="T240" i="2"/>
  <c r="T236" i="2"/>
  <c r="T227" i="2"/>
  <c r="T200" i="2"/>
  <c r="U191" i="2"/>
  <c r="T165" i="2"/>
  <c r="T152" i="2"/>
  <c r="U135" i="2"/>
  <c r="T131" i="2"/>
  <c r="T104" i="2"/>
  <c r="T100" i="2"/>
  <c r="T76" i="2"/>
  <c r="T67" i="2"/>
  <c r="T52" i="2"/>
  <c r="T43" i="2"/>
  <c r="T14" i="2"/>
  <c r="T349" i="2"/>
  <c r="T341" i="2"/>
  <c r="T333" i="2"/>
  <c r="T324" i="2"/>
  <c r="U319" i="2"/>
  <c r="T315" i="2"/>
  <c r="T296" i="2"/>
  <c r="T291" i="2"/>
  <c r="T277" i="2"/>
  <c r="T272" i="2"/>
  <c r="T264" i="2"/>
  <c r="T259" i="2"/>
  <c r="T244" i="2"/>
  <c r="U231" i="2"/>
  <c r="T222" i="2"/>
  <c r="T213" i="2"/>
  <c r="T208" i="2"/>
  <c r="T204" i="2"/>
  <c r="T195" i="2"/>
  <c r="T173" i="2"/>
  <c r="T160" i="2"/>
  <c r="T156" i="2"/>
  <c r="T148" i="2"/>
  <c r="U143" i="2"/>
  <c r="T139" i="2"/>
  <c r="T117" i="2"/>
  <c r="T112" i="2"/>
  <c r="T108" i="2"/>
  <c r="U95" i="2"/>
  <c r="U71" i="2"/>
  <c r="T62" i="2"/>
  <c r="T51" i="2"/>
  <c r="U39" i="2"/>
  <c r="T30" i="2"/>
  <c r="T22" i="2"/>
  <c r="U17" i="2"/>
  <c r="R17" i="2"/>
  <c r="Q17" i="2"/>
  <c r="T306" i="2"/>
  <c r="U306" i="2"/>
  <c r="T274" i="2"/>
  <c r="U274" i="2"/>
  <c r="T266" i="2"/>
  <c r="U266" i="2"/>
  <c r="T226" i="2"/>
  <c r="U226" i="2"/>
  <c r="T170" i="2"/>
  <c r="U170" i="2"/>
  <c r="T98" i="2"/>
  <c r="U98" i="2"/>
  <c r="U366" i="2"/>
  <c r="T359" i="2"/>
  <c r="T314" i="2"/>
  <c r="U314" i="2"/>
  <c r="U292" i="2"/>
  <c r="U252" i="2"/>
  <c r="T234" i="2"/>
  <c r="U234" i="2"/>
  <c r="U212" i="2"/>
  <c r="T178" i="2"/>
  <c r="U178" i="2"/>
  <c r="U140" i="2"/>
  <c r="T106" i="2"/>
  <c r="U106" i="2"/>
  <c r="U84" i="2"/>
  <c r="U52" i="2"/>
  <c r="T242" i="2"/>
  <c r="U242" i="2"/>
  <c r="T66" i="2"/>
  <c r="U66" i="2"/>
  <c r="T34" i="2"/>
  <c r="U34" i="2"/>
  <c r="U365" i="2"/>
  <c r="T354" i="2"/>
  <c r="U354" i="2"/>
  <c r="T346" i="2"/>
  <c r="U346" i="2"/>
  <c r="T338" i="2"/>
  <c r="U338" i="2"/>
  <c r="T330" i="2"/>
  <c r="U330" i="2"/>
  <c r="U300" i="2"/>
  <c r="U260" i="2"/>
  <c r="T194" i="2"/>
  <c r="U194" i="2"/>
  <c r="T122" i="2"/>
  <c r="U122" i="2"/>
  <c r="T74" i="2"/>
  <c r="U74" i="2"/>
  <c r="T42" i="2"/>
  <c r="U42" i="2"/>
  <c r="T26" i="2"/>
  <c r="U26" i="2"/>
  <c r="T290" i="2"/>
  <c r="U290" i="2"/>
  <c r="T250" i="2"/>
  <c r="U250" i="2"/>
  <c r="U228" i="2"/>
  <c r="T202" i="2"/>
  <c r="U202" i="2"/>
  <c r="T130" i="2"/>
  <c r="U130" i="2"/>
  <c r="T50" i="2"/>
  <c r="U50" i="2"/>
  <c r="T18" i="2"/>
  <c r="U18" i="2"/>
  <c r="T322" i="2"/>
  <c r="U322" i="2"/>
  <c r="U418" i="2"/>
  <c r="U410" i="2"/>
  <c r="U402" i="2"/>
  <c r="U394" i="2"/>
  <c r="U386" i="2"/>
  <c r="U378" i="2"/>
  <c r="U370" i="2"/>
  <c r="U364" i="2"/>
  <c r="U308" i="2"/>
  <c r="T210" i="2"/>
  <c r="U210" i="2"/>
  <c r="T146" i="2"/>
  <c r="U146" i="2"/>
  <c r="T138" i="2"/>
  <c r="U138" i="2"/>
  <c r="T82" i="2"/>
  <c r="U82" i="2"/>
  <c r="T114" i="2"/>
  <c r="U114" i="2"/>
  <c r="U431" i="2"/>
  <c r="U423" i="2"/>
  <c r="U415" i="2"/>
  <c r="U407" i="2"/>
  <c r="U391" i="2"/>
  <c r="U383" i="2"/>
  <c r="U375" i="2"/>
  <c r="U367" i="2"/>
  <c r="T258" i="2"/>
  <c r="U258" i="2"/>
  <c r="U244" i="2"/>
  <c r="T218" i="2"/>
  <c r="U218" i="2"/>
  <c r="U188" i="2"/>
  <c r="T154" i="2"/>
  <c r="U154" i="2"/>
  <c r="U116" i="2"/>
  <c r="T90" i="2"/>
  <c r="U90" i="2"/>
  <c r="U68" i="2"/>
  <c r="U28" i="2"/>
  <c r="T282" i="2"/>
  <c r="U282" i="2"/>
  <c r="T186" i="2"/>
  <c r="U186" i="2"/>
  <c r="U324" i="2"/>
  <c r="U284" i="2"/>
  <c r="U196" i="2"/>
  <c r="T162" i="2"/>
  <c r="U162" i="2"/>
  <c r="U76" i="2"/>
  <c r="T58" i="2"/>
  <c r="U58" i="2"/>
  <c r="U36" i="2"/>
  <c r="U20" i="2"/>
  <c r="U355" i="2"/>
  <c r="U347" i="2"/>
  <c r="U339" i="2"/>
  <c r="U331" i="2"/>
  <c r="U323" i="2"/>
  <c r="U315" i="2"/>
  <c r="U299" i="2"/>
  <c r="U291" i="2"/>
  <c r="U283" i="2"/>
  <c r="U275" i="2"/>
  <c r="U259" i="2"/>
  <c r="U251" i="2"/>
  <c r="U147" i="2"/>
  <c r="U91" i="2"/>
  <c r="U59" i="2"/>
  <c r="U51" i="2"/>
  <c r="U43" i="2"/>
  <c r="U312" i="2"/>
  <c r="U304" i="2"/>
  <c r="U296" i="2"/>
  <c r="U288" i="2"/>
  <c r="U280" i="2"/>
  <c r="U272" i="2"/>
  <c r="U264" i="2"/>
  <c r="U256" i="2"/>
  <c r="U248" i="2"/>
  <c r="U240" i="2"/>
  <c r="U232" i="2"/>
  <c r="U224" i="2"/>
  <c r="U216" i="2"/>
  <c r="U208" i="2"/>
  <c r="U200" i="2"/>
  <c r="U192" i="2"/>
  <c r="U184" i="2"/>
  <c r="U176" i="2"/>
  <c r="U168" i="2"/>
  <c r="U160" i="2"/>
  <c r="U152" i="2"/>
  <c r="U144" i="2"/>
  <c r="U136" i="2"/>
  <c r="U128" i="2"/>
  <c r="U120" i="2"/>
  <c r="U112" i="2"/>
  <c r="U104" i="2"/>
  <c r="U96" i="2"/>
  <c r="U88" i="2"/>
  <c r="U80" i="2"/>
  <c r="U64" i="2"/>
  <c r="U56" i="2"/>
  <c r="U261" i="2"/>
  <c r="U253" i="2"/>
  <c r="U245" i="2"/>
  <c r="U237" i="2"/>
  <c r="U229" i="2"/>
  <c r="U221" i="2"/>
  <c r="U213" i="2"/>
  <c r="U205" i="2"/>
  <c r="U197" i="2"/>
  <c r="U189" i="2"/>
  <c r="U181" i="2"/>
  <c r="U173" i="2"/>
  <c r="U165" i="2"/>
  <c r="U157" i="2"/>
  <c r="U133" i="2"/>
  <c r="U125" i="2"/>
  <c r="U117" i="2"/>
  <c r="U109" i="2"/>
  <c r="U101" i="2"/>
  <c r="U85" i="2"/>
  <c r="U77" i="2"/>
  <c r="U69" i="2"/>
  <c r="U61" i="2"/>
  <c r="U53" i="2"/>
  <c r="U45" i="2"/>
  <c r="U29" i="2"/>
  <c r="U21" i="2"/>
  <c r="U13" i="2"/>
  <c r="R12" i="2"/>
  <c r="Q12" i="2"/>
  <c r="H439" i="2"/>
  <c r="J444" i="2"/>
  <c r="L444" i="2"/>
  <c r="AF443" i="6" l="1"/>
  <c r="AF443" i="7"/>
  <c r="AF367" i="2"/>
  <c r="AF378" i="2"/>
  <c r="AF344" i="2"/>
  <c r="AF315" i="2"/>
  <c r="AF383" i="2"/>
  <c r="AF408" i="2"/>
  <c r="X440" i="2"/>
  <c r="Y428" i="2"/>
  <c r="H442" i="2"/>
  <c r="H441" i="2"/>
  <c r="H443" i="2" s="1"/>
  <c r="H440" i="2"/>
  <c r="F442" i="2"/>
  <c r="Y356" i="2"/>
  <c r="V351" i="2"/>
  <c r="V363" i="2"/>
  <c r="W436" i="2"/>
  <c r="X380" i="2"/>
  <c r="V319" i="2"/>
  <c r="V17" i="2"/>
  <c r="X396" i="2"/>
  <c r="W388" i="2"/>
  <c r="Y443" i="2"/>
  <c r="V13" i="2"/>
  <c r="Y327" i="2"/>
  <c r="X443" i="2"/>
  <c r="W443" i="2"/>
  <c r="Y343" i="2"/>
  <c r="V443" i="2"/>
  <c r="W442" i="2"/>
  <c r="Y442" i="2"/>
  <c r="X442" i="2"/>
  <c r="V442" i="2"/>
  <c r="X17" i="2"/>
  <c r="V335" i="2"/>
  <c r="Y17" i="2"/>
  <c r="X356" i="2"/>
  <c r="X428" i="2"/>
  <c r="V436" i="2"/>
  <c r="X412" i="2"/>
  <c r="V420" i="2"/>
  <c r="W356" i="2"/>
  <c r="V388" i="2"/>
  <c r="V404" i="2"/>
  <c r="V341" i="2"/>
  <c r="W341" i="2"/>
  <c r="X341" i="2"/>
  <c r="Y341" i="2"/>
  <c r="X68" i="2"/>
  <c r="V68" i="2"/>
  <c r="W68" i="2"/>
  <c r="Y68" i="2"/>
  <c r="V253" i="2"/>
  <c r="W253" i="2"/>
  <c r="X253" i="2"/>
  <c r="Y253" i="2"/>
  <c r="V212" i="2"/>
  <c r="W212" i="2"/>
  <c r="X212" i="2"/>
  <c r="Y212" i="2"/>
  <c r="V411" i="2"/>
  <c r="W411" i="2"/>
  <c r="X411" i="2"/>
  <c r="Y411" i="2"/>
  <c r="V202" i="2"/>
  <c r="W202" i="2"/>
  <c r="X202" i="2"/>
  <c r="Y202" i="2"/>
  <c r="V338" i="2"/>
  <c r="W338" i="2"/>
  <c r="X338" i="2"/>
  <c r="Y338" i="2"/>
  <c r="W205" i="2"/>
  <c r="X205" i="2"/>
  <c r="Y205" i="2"/>
  <c r="V205" i="2"/>
  <c r="V275" i="2"/>
  <c r="W275" i="2"/>
  <c r="X275" i="2"/>
  <c r="Y275" i="2"/>
  <c r="V154" i="2"/>
  <c r="W154" i="2"/>
  <c r="X154" i="2"/>
  <c r="Y154" i="2"/>
  <c r="X26" i="2"/>
  <c r="Y26" i="2"/>
  <c r="V26" i="2"/>
  <c r="W26" i="2"/>
  <c r="X66" i="2"/>
  <c r="Y66" i="2"/>
  <c r="V66" i="2"/>
  <c r="W66" i="2"/>
  <c r="V314" i="2"/>
  <c r="W314" i="2"/>
  <c r="X314" i="2"/>
  <c r="Y314" i="2"/>
  <c r="V226" i="2"/>
  <c r="W226" i="2"/>
  <c r="X226" i="2"/>
  <c r="Y226" i="2"/>
  <c r="X62" i="2"/>
  <c r="Y62" i="2"/>
  <c r="V62" i="2"/>
  <c r="W62" i="2"/>
  <c r="V148" i="2"/>
  <c r="W148" i="2"/>
  <c r="X148" i="2"/>
  <c r="Y148" i="2"/>
  <c r="V222" i="2"/>
  <c r="W222" i="2"/>
  <c r="X222" i="2"/>
  <c r="Y222" i="2"/>
  <c r="V296" i="2"/>
  <c r="W296" i="2"/>
  <c r="X296" i="2"/>
  <c r="Y296" i="2"/>
  <c r="V43" i="2"/>
  <c r="W43" i="2"/>
  <c r="X43" i="2"/>
  <c r="Y43" i="2"/>
  <c r="V152" i="2"/>
  <c r="W152" i="2"/>
  <c r="X152" i="2"/>
  <c r="Y152" i="2"/>
  <c r="V325" i="2"/>
  <c r="W325" i="2"/>
  <c r="X325" i="2"/>
  <c r="Y325" i="2"/>
  <c r="W109" i="2"/>
  <c r="X109" i="2"/>
  <c r="Y109" i="2"/>
  <c r="V109" i="2"/>
  <c r="V334" i="2"/>
  <c r="W334" i="2"/>
  <c r="X334" i="2"/>
  <c r="Y334" i="2"/>
  <c r="W197" i="2"/>
  <c r="X197" i="2"/>
  <c r="Y197" i="2"/>
  <c r="V197" i="2"/>
  <c r="W69" i="2"/>
  <c r="V69" i="2"/>
  <c r="X69" i="2"/>
  <c r="Y69" i="2"/>
  <c r="V180" i="2"/>
  <c r="W180" i="2"/>
  <c r="X180" i="2"/>
  <c r="Y180" i="2"/>
  <c r="V285" i="2"/>
  <c r="W285" i="2"/>
  <c r="X285" i="2"/>
  <c r="Y285" i="2"/>
  <c r="X20" i="2"/>
  <c r="Y20" i="2"/>
  <c r="V20" i="2"/>
  <c r="W20" i="2"/>
  <c r="W125" i="2"/>
  <c r="X125" i="2"/>
  <c r="Y125" i="2"/>
  <c r="V125" i="2"/>
  <c r="V216" i="2"/>
  <c r="W216" i="2"/>
  <c r="X216" i="2"/>
  <c r="Y216" i="2"/>
  <c r="V300" i="2"/>
  <c r="W300" i="2"/>
  <c r="X300" i="2"/>
  <c r="Y300" i="2"/>
  <c r="V61" i="2"/>
  <c r="W61" i="2"/>
  <c r="X61" i="2"/>
  <c r="Y61" i="2"/>
  <c r="V385" i="2"/>
  <c r="W385" i="2"/>
  <c r="X385" i="2"/>
  <c r="Y385" i="2"/>
  <c r="V355" i="2"/>
  <c r="W355" i="2"/>
  <c r="X355" i="2"/>
  <c r="Y355" i="2"/>
  <c r="V394" i="2"/>
  <c r="W394" i="2"/>
  <c r="X394" i="2"/>
  <c r="Y394" i="2"/>
  <c r="V371" i="2"/>
  <c r="W371" i="2"/>
  <c r="X371" i="2"/>
  <c r="Y371" i="2"/>
  <c r="V441" i="2"/>
  <c r="W441" i="2"/>
  <c r="X441" i="2"/>
  <c r="Y441" i="2"/>
  <c r="V423" i="2"/>
  <c r="W423" i="2"/>
  <c r="X423" i="2"/>
  <c r="Y423" i="2"/>
  <c r="W380" i="2"/>
  <c r="W396" i="2"/>
  <c r="W412" i="2"/>
  <c r="W428" i="2"/>
  <c r="W141" i="2"/>
  <c r="X141" i="2"/>
  <c r="Y141" i="2"/>
  <c r="V141" i="2"/>
  <c r="V134" i="2"/>
  <c r="W134" i="2"/>
  <c r="X134" i="2"/>
  <c r="Y134" i="2"/>
  <c r="V190" i="2"/>
  <c r="W190" i="2"/>
  <c r="X190" i="2"/>
  <c r="Y190" i="2"/>
  <c r="V23" i="2"/>
  <c r="W23" i="2"/>
  <c r="X23" i="2"/>
  <c r="Y23" i="2"/>
  <c r="V47" i="2"/>
  <c r="W47" i="2"/>
  <c r="X47" i="2"/>
  <c r="Y47" i="2"/>
  <c r="W111" i="2"/>
  <c r="X111" i="2"/>
  <c r="Y111" i="2"/>
  <c r="V111" i="2"/>
  <c r="W175" i="2"/>
  <c r="X175" i="2"/>
  <c r="Y175" i="2"/>
  <c r="V175" i="2"/>
  <c r="V239" i="2"/>
  <c r="W239" i="2"/>
  <c r="X239" i="2"/>
  <c r="Y239" i="2"/>
  <c r="V303" i="2"/>
  <c r="W303" i="2"/>
  <c r="X303" i="2"/>
  <c r="Y303" i="2"/>
  <c r="X327" i="2"/>
  <c r="X343" i="2"/>
  <c r="Y12" i="2"/>
  <c r="X12" i="2"/>
  <c r="W12" i="2"/>
  <c r="V12" i="2"/>
  <c r="V344" i="2"/>
  <c r="W344" i="2"/>
  <c r="X344" i="2"/>
  <c r="Y344" i="2"/>
  <c r="V376" i="2"/>
  <c r="W376" i="2"/>
  <c r="X376" i="2"/>
  <c r="Y376" i="2"/>
  <c r="V408" i="2"/>
  <c r="W408" i="2"/>
  <c r="X408" i="2"/>
  <c r="Y408" i="2"/>
  <c r="W440" i="2"/>
  <c r="W117" i="2"/>
  <c r="X117" i="2"/>
  <c r="Y117" i="2"/>
  <c r="V117" i="2"/>
  <c r="W187" i="2"/>
  <c r="X187" i="2"/>
  <c r="Y187" i="2"/>
  <c r="V187" i="2"/>
  <c r="V186" i="2"/>
  <c r="W186" i="2"/>
  <c r="X186" i="2"/>
  <c r="Y186" i="2"/>
  <c r="V322" i="2"/>
  <c r="W322" i="2"/>
  <c r="X322" i="2"/>
  <c r="Y322" i="2"/>
  <c r="W213" i="2"/>
  <c r="X213" i="2"/>
  <c r="Y213" i="2"/>
  <c r="V213" i="2"/>
  <c r="X56" i="2"/>
  <c r="Y56" i="2"/>
  <c r="V56" i="2"/>
  <c r="W56" i="2"/>
  <c r="V282" i="2"/>
  <c r="W282" i="2"/>
  <c r="X282" i="2"/>
  <c r="Y282" i="2"/>
  <c r="X18" i="2"/>
  <c r="Y18" i="2"/>
  <c r="V18" i="2"/>
  <c r="W18" i="2"/>
  <c r="V194" i="2"/>
  <c r="W194" i="2"/>
  <c r="X194" i="2"/>
  <c r="Y194" i="2"/>
  <c r="V346" i="2"/>
  <c r="W346" i="2"/>
  <c r="X346" i="2"/>
  <c r="Y346" i="2"/>
  <c r="V178" i="2"/>
  <c r="W178" i="2"/>
  <c r="X178" i="2"/>
  <c r="Y178" i="2"/>
  <c r="V359" i="2"/>
  <c r="W359" i="2"/>
  <c r="X359" i="2"/>
  <c r="Y359" i="2"/>
  <c r="V156" i="2"/>
  <c r="W156" i="2"/>
  <c r="X156" i="2"/>
  <c r="Y156" i="2"/>
  <c r="V315" i="2"/>
  <c r="W315" i="2"/>
  <c r="X315" i="2"/>
  <c r="Y315" i="2"/>
  <c r="X52" i="2"/>
  <c r="Y52" i="2"/>
  <c r="V52" i="2"/>
  <c r="W52" i="2"/>
  <c r="W165" i="2"/>
  <c r="X165" i="2"/>
  <c r="Y165" i="2"/>
  <c r="V165" i="2"/>
  <c r="V260" i="2"/>
  <c r="W260" i="2"/>
  <c r="X260" i="2"/>
  <c r="Y260" i="2"/>
  <c r="X44" i="2"/>
  <c r="Y44" i="2"/>
  <c r="V44" i="2"/>
  <c r="W44" i="2"/>
  <c r="V232" i="2"/>
  <c r="W232" i="2"/>
  <c r="X232" i="2"/>
  <c r="Y232" i="2"/>
  <c r="V342" i="2"/>
  <c r="W342" i="2"/>
  <c r="X342" i="2"/>
  <c r="Y342" i="2"/>
  <c r="W101" i="2"/>
  <c r="X101" i="2"/>
  <c r="Y101" i="2"/>
  <c r="V101" i="2"/>
  <c r="W219" i="2"/>
  <c r="X219" i="2"/>
  <c r="Y219" i="2"/>
  <c r="V219" i="2"/>
  <c r="V308" i="2"/>
  <c r="W308" i="2"/>
  <c r="X308" i="2"/>
  <c r="Y308" i="2"/>
  <c r="W83" i="2"/>
  <c r="X83" i="2"/>
  <c r="Y83" i="2"/>
  <c r="V83" i="2"/>
  <c r="V224" i="2"/>
  <c r="W224" i="2"/>
  <c r="X224" i="2"/>
  <c r="Y224" i="2"/>
  <c r="V88" i="2"/>
  <c r="W88" i="2"/>
  <c r="X88" i="2"/>
  <c r="Y88" i="2"/>
  <c r="V184" i="2"/>
  <c r="W184" i="2"/>
  <c r="X184" i="2"/>
  <c r="Y184" i="2"/>
  <c r="V299" i="2"/>
  <c r="W299" i="2"/>
  <c r="X299" i="2"/>
  <c r="Y299" i="2"/>
  <c r="X28" i="2"/>
  <c r="Y28" i="2"/>
  <c r="V28" i="2"/>
  <c r="W28" i="2"/>
  <c r="V142" i="2"/>
  <c r="W142" i="2"/>
  <c r="X142" i="2"/>
  <c r="Y142" i="2"/>
  <c r="V243" i="2"/>
  <c r="W243" i="2"/>
  <c r="X243" i="2"/>
  <c r="Y243" i="2"/>
  <c r="V318" i="2"/>
  <c r="W318" i="2"/>
  <c r="X318" i="2"/>
  <c r="Y318" i="2"/>
  <c r="W75" i="2"/>
  <c r="X75" i="2"/>
  <c r="Y75" i="2"/>
  <c r="V75" i="2"/>
  <c r="V164" i="2"/>
  <c r="W164" i="2"/>
  <c r="X164" i="2"/>
  <c r="Y164" i="2"/>
  <c r="V268" i="2"/>
  <c r="W268" i="2"/>
  <c r="X268" i="2"/>
  <c r="Y268" i="2"/>
  <c r="V373" i="2"/>
  <c r="W373" i="2"/>
  <c r="X373" i="2"/>
  <c r="Y373" i="2"/>
  <c r="V393" i="2"/>
  <c r="W393" i="2"/>
  <c r="X393" i="2"/>
  <c r="Y393" i="2"/>
  <c r="V364" i="2"/>
  <c r="W364" i="2"/>
  <c r="X364" i="2"/>
  <c r="Y364" i="2"/>
  <c r="V402" i="2"/>
  <c r="W402" i="2"/>
  <c r="X402" i="2"/>
  <c r="Y402" i="2"/>
  <c r="V379" i="2"/>
  <c r="W379" i="2"/>
  <c r="X379" i="2"/>
  <c r="Y379" i="2"/>
  <c r="V367" i="2"/>
  <c r="W367" i="2"/>
  <c r="X367" i="2"/>
  <c r="Y367" i="2"/>
  <c r="V427" i="2"/>
  <c r="W427" i="2"/>
  <c r="X427" i="2"/>
  <c r="Y427" i="2"/>
  <c r="W17" i="2"/>
  <c r="V356" i="2"/>
  <c r="V380" i="2"/>
  <c r="V396" i="2"/>
  <c r="V412" i="2"/>
  <c r="V428" i="2"/>
  <c r="V437" i="2"/>
  <c r="W437" i="2"/>
  <c r="X437" i="2"/>
  <c r="Y437" i="2"/>
  <c r="V102" i="2"/>
  <c r="W102" i="2"/>
  <c r="X102" i="2"/>
  <c r="Y102" i="2"/>
  <c r="V158" i="2"/>
  <c r="W158" i="2"/>
  <c r="X158" i="2"/>
  <c r="Y158" i="2"/>
  <c r="V390" i="2"/>
  <c r="W390" i="2"/>
  <c r="X390" i="2"/>
  <c r="Y390" i="2"/>
  <c r="V422" i="2"/>
  <c r="W422" i="2"/>
  <c r="X422" i="2"/>
  <c r="Y422" i="2"/>
  <c r="W87" i="2"/>
  <c r="X87" i="2"/>
  <c r="Y87" i="2"/>
  <c r="V87" i="2"/>
  <c r="W151" i="2"/>
  <c r="X151" i="2"/>
  <c r="Y151" i="2"/>
  <c r="V151" i="2"/>
  <c r="W215" i="2"/>
  <c r="X215" i="2"/>
  <c r="Y215" i="2"/>
  <c r="V215" i="2"/>
  <c r="V279" i="2"/>
  <c r="W279" i="2"/>
  <c r="X279" i="2"/>
  <c r="Y279" i="2"/>
  <c r="W327" i="2"/>
  <c r="W343" i="2"/>
  <c r="X48" i="2"/>
  <c r="Y48" i="2"/>
  <c r="V48" i="2"/>
  <c r="W48" i="2"/>
  <c r="V41" i="2"/>
  <c r="W41" i="2"/>
  <c r="X41" i="2"/>
  <c r="Y41" i="2"/>
  <c r="W73" i="2"/>
  <c r="X73" i="2"/>
  <c r="Y73" i="2"/>
  <c r="V73" i="2"/>
  <c r="W105" i="2"/>
  <c r="X105" i="2"/>
  <c r="Y105" i="2"/>
  <c r="V105" i="2"/>
  <c r="W137" i="2"/>
  <c r="X137" i="2"/>
  <c r="Y137" i="2"/>
  <c r="V137" i="2"/>
  <c r="W169" i="2"/>
  <c r="X169" i="2"/>
  <c r="Y169" i="2"/>
  <c r="V169" i="2"/>
  <c r="W233" i="2"/>
  <c r="X233" i="2"/>
  <c r="Y233" i="2"/>
  <c r="V233" i="2"/>
  <c r="V265" i="2"/>
  <c r="W265" i="2"/>
  <c r="X265" i="2"/>
  <c r="Y265" i="2"/>
  <c r="V297" i="2"/>
  <c r="W297" i="2"/>
  <c r="X297" i="2"/>
  <c r="Y297" i="2"/>
  <c r="V313" i="2"/>
  <c r="W313" i="2"/>
  <c r="X313" i="2"/>
  <c r="Y313" i="2"/>
  <c r="V345" i="2"/>
  <c r="W345" i="2"/>
  <c r="X345" i="2"/>
  <c r="Y345" i="2"/>
  <c r="V440" i="2"/>
  <c r="V27" i="2"/>
  <c r="W27" i="2"/>
  <c r="X27" i="2"/>
  <c r="Y27" i="2"/>
  <c r="V204" i="2"/>
  <c r="W204" i="2"/>
  <c r="X204" i="2"/>
  <c r="Y204" i="2"/>
  <c r="W77" i="2"/>
  <c r="X77" i="2"/>
  <c r="Y77" i="2"/>
  <c r="V77" i="2"/>
  <c r="V276" i="2"/>
  <c r="W276" i="2"/>
  <c r="X276" i="2"/>
  <c r="Y276" i="2"/>
  <c r="V425" i="2"/>
  <c r="W425" i="2"/>
  <c r="X425" i="2"/>
  <c r="Y425" i="2"/>
  <c r="V262" i="2"/>
  <c r="W262" i="2"/>
  <c r="X262" i="2"/>
  <c r="Y262" i="2"/>
  <c r="V122" i="2"/>
  <c r="W122" i="2"/>
  <c r="X122" i="2"/>
  <c r="Y122" i="2"/>
  <c r="V291" i="2"/>
  <c r="W291" i="2"/>
  <c r="X291" i="2"/>
  <c r="Y291" i="2"/>
  <c r="V288" i="2"/>
  <c r="W288" i="2"/>
  <c r="X288" i="2"/>
  <c r="Y288" i="2"/>
  <c r="V188" i="2"/>
  <c r="W188" i="2"/>
  <c r="X188" i="2"/>
  <c r="Y188" i="2"/>
  <c r="V120" i="2"/>
  <c r="W120" i="2"/>
  <c r="X120" i="2"/>
  <c r="Y120" i="2"/>
  <c r="W235" i="2"/>
  <c r="X235" i="2"/>
  <c r="Y235" i="2"/>
  <c r="V235" i="2"/>
  <c r="V377" i="2"/>
  <c r="W377" i="2"/>
  <c r="X377" i="2"/>
  <c r="Y377" i="2"/>
  <c r="V348" i="2"/>
  <c r="W348" i="2"/>
  <c r="X348" i="2"/>
  <c r="Y348" i="2"/>
  <c r="V366" i="2"/>
  <c r="W366" i="2"/>
  <c r="X366" i="2"/>
  <c r="Y366" i="2"/>
  <c r="V162" i="2"/>
  <c r="W162" i="2"/>
  <c r="X162" i="2"/>
  <c r="Y162" i="2"/>
  <c r="V146" i="2"/>
  <c r="W146" i="2"/>
  <c r="X146" i="2"/>
  <c r="Y146" i="2"/>
  <c r="V250" i="2"/>
  <c r="W250" i="2"/>
  <c r="X250" i="2"/>
  <c r="Y250" i="2"/>
  <c r="X42" i="2"/>
  <c r="Y42" i="2"/>
  <c r="V42" i="2"/>
  <c r="W42" i="2"/>
  <c r="V242" i="2"/>
  <c r="W242" i="2"/>
  <c r="X242" i="2"/>
  <c r="Y242" i="2"/>
  <c r="V266" i="2"/>
  <c r="W266" i="2"/>
  <c r="X266" i="2"/>
  <c r="Y266" i="2"/>
  <c r="V160" i="2"/>
  <c r="W160" i="2"/>
  <c r="X160" i="2"/>
  <c r="Y160" i="2"/>
  <c r="V244" i="2"/>
  <c r="W244" i="2"/>
  <c r="X244" i="2"/>
  <c r="Y244" i="2"/>
  <c r="W67" i="2"/>
  <c r="X67" i="2"/>
  <c r="V67" i="2"/>
  <c r="Y67" i="2"/>
  <c r="V269" i="2"/>
  <c r="W269" i="2"/>
  <c r="X269" i="2"/>
  <c r="Y269" i="2"/>
  <c r="V53" i="2"/>
  <c r="W53" i="2"/>
  <c r="X53" i="2"/>
  <c r="Y53" i="2"/>
  <c r="V140" i="2"/>
  <c r="W140" i="2"/>
  <c r="X140" i="2"/>
  <c r="Y140" i="2"/>
  <c r="V246" i="2"/>
  <c r="W246" i="2"/>
  <c r="X246" i="2"/>
  <c r="Y246" i="2"/>
  <c r="V350" i="2"/>
  <c r="W350" i="2"/>
  <c r="X350" i="2"/>
  <c r="Y350" i="2"/>
  <c r="W123" i="2"/>
  <c r="X123" i="2"/>
  <c r="Y123" i="2"/>
  <c r="V123" i="2"/>
  <c r="V228" i="2"/>
  <c r="W228" i="2"/>
  <c r="X228" i="2"/>
  <c r="Y228" i="2"/>
  <c r="V312" i="2"/>
  <c r="W312" i="2"/>
  <c r="X312" i="2"/>
  <c r="Y312" i="2"/>
  <c r="W93" i="2"/>
  <c r="X93" i="2"/>
  <c r="Y93" i="2"/>
  <c r="V93" i="2"/>
  <c r="W229" i="2"/>
  <c r="X229" i="2"/>
  <c r="Y229" i="2"/>
  <c r="V229" i="2"/>
  <c r="X24" i="2"/>
  <c r="Y24" i="2"/>
  <c r="V24" i="2"/>
  <c r="W24" i="2"/>
  <c r="W115" i="2"/>
  <c r="X115" i="2"/>
  <c r="Y115" i="2"/>
  <c r="V115" i="2"/>
  <c r="W189" i="2"/>
  <c r="X189" i="2"/>
  <c r="Y189" i="2"/>
  <c r="V189" i="2"/>
  <c r="V304" i="2"/>
  <c r="W304" i="2"/>
  <c r="X304" i="2"/>
  <c r="Y304" i="2"/>
  <c r="X38" i="2"/>
  <c r="Y38" i="2"/>
  <c r="V38" i="2"/>
  <c r="W38" i="2"/>
  <c r="W155" i="2"/>
  <c r="X155" i="2"/>
  <c r="Y155" i="2"/>
  <c r="V155" i="2"/>
  <c r="V248" i="2"/>
  <c r="W248" i="2"/>
  <c r="X248" i="2"/>
  <c r="Y248" i="2"/>
  <c r="V332" i="2"/>
  <c r="W332" i="2"/>
  <c r="X332" i="2"/>
  <c r="Y332" i="2"/>
  <c r="V80" i="2"/>
  <c r="W80" i="2"/>
  <c r="X80" i="2"/>
  <c r="Y80" i="2"/>
  <c r="V168" i="2"/>
  <c r="W168" i="2"/>
  <c r="X168" i="2"/>
  <c r="Y168" i="2"/>
  <c r="V286" i="2"/>
  <c r="W286" i="2"/>
  <c r="X286" i="2"/>
  <c r="Y286" i="2"/>
  <c r="V381" i="2"/>
  <c r="W381" i="2"/>
  <c r="X381" i="2"/>
  <c r="Y381" i="2"/>
  <c r="V401" i="2"/>
  <c r="W401" i="2"/>
  <c r="X401" i="2"/>
  <c r="Y401" i="2"/>
  <c r="V433" i="2"/>
  <c r="W433" i="2"/>
  <c r="X433" i="2"/>
  <c r="Y433" i="2"/>
  <c r="V410" i="2"/>
  <c r="W410" i="2"/>
  <c r="X410" i="2"/>
  <c r="Y410" i="2"/>
  <c r="V387" i="2"/>
  <c r="W387" i="2"/>
  <c r="X387" i="2"/>
  <c r="Y387" i="2"/>
  <c r="V375" i="2"/>
  <c r="W375" i="2"/>
  <c r="X375" i="2"/>
  <c r="Y375" i="2"/>
  <c r="Y388" i="2"/>
  <c r="Y404" i="2"/>
  <c r="Y420" i="2"/>
  <c r="Y436" i="2"/>
  <c r="V63" i="2"/>
  <c r="W63" i="2"/>
  <c r="X63" i="2"/>
  <c r="Y63" i="2"/>
  <c r="W127" i="2"/>
  <c r="X127" i="2"/>
  <c r="Y127" i="2"/>
  <c r="V127" i="2"/>
  <c r="W191" i="2"/>
  <c r="X191" i="2"/>
  <c r="Y191" i="2"/>
  <c r="V191" i="2"/>
  <c r="V255" i="2"/>
  <c r="W255" i="2"/>
  <c r="X255" i="2"/>
  <c r="Y255" i="2"/>
  <c r="V311" i="2"/>
  <c r="W311" i="2"/>
  <c r="X311" i="2"/>
  <c r="Y311" i="2"/>
  <c r="V327" i="2"/>
  <c r="V343" i="2"/>
  <c r="V352" i="2"/>
  <c r="W352" i="2"/>
  <c r="X352" i="2"/>
  <c r="Y352" i="2"/>
  <c r="V384" i="2"/>
  <c r="W384" i="2"/>
  <c r="X384" i="2"/>
  <c r="Y384" i="2"/>
  <c r="V416" i="2"/>
  <c r="W416" i="2"/>
  <c r="X416" i="2"/>
  <c r="Y416" i="2"/>
  <c r="V236" i="2"/>
  <c r="W236" i="2"/>
  <c r="X236" i="2"/>
  <c r="Y236" i="2"/>
  <c r="W171" i="2"/>
  <c r="X171" i="2"/>
  <c r="Y171" i="2"/>
  <c r="V171" i="2"/>
  <c r="W107" i="2"/>
  <c r="X107" i="2"/>
  <c r="Y107" i="2"/>
  <c r="V107" i="2"/>
  <c r="V323" i="2"/>
  <c r="W323" i="2"/>
  <c r="X323" i="2"/>
  <c r="Y323" i="2"/>
  <c r="V14" i="2"/>
  <c r="W14" i="2"/>
  <c r="X14" i="2"/>
  <c r="Y14" i="2"/>
  <c r="V245" i="2"/>
  <c r="W245" i="2"/>
  <c r="X245" i="2"/>
  <c r="Y245" i="2"/>
  <c r="V192" i="2"/>
  <c r="W192" i="2"/>
  <c r="X192" i="2"/>
  <c r="Y192" i="2"/>
  <c r="V294" i="2"/>
  <c r="W294" i="2"/>
  <c r="X294" i="2"/>
  <c r="Y294" i="2"/>
  <c r="V138" i="2"/>
  <c r="W138" i="2"/>
  <c r="X138" i="2"/>
  <c r="Y138" i="2"/>
  <c r="V218" i="2"/>
  <c r="W218" i="2"/>
  <c r="X218" i="2"/>
  <c r="Y218" i="2"/>
  <c r="X50" i="2"/>
  <c r="Y50" i="2"/>
  <c r="V50" i="2"/>
  <c r="W50" i="2"/>
  <c r="V354" i="2"/>
  <c r="W354" i="2"/>
  <c r="X354" i="2"/>
  <c r="Y354" i="2"/>
  <c r="V108" i="2"/>
  <c r="W108" i="2"/>
  <c r="X108" i="2"/>
  <c r="Y108" i="2"/>
  <c r="W173" i="2"/>
  <c r="X173" i="2"/>
  <c r="Y173" i="2"/>
  <c r="V173" i="2"/>
  <c r="V259" i="2"/>
  <c r="W259" i="2"/>
  <c r="X259" i="2"/>
  <c r="Y259" i="2"/>
  <c r="V324" i="2"/>
  <c r="W324" i="2"/>
  <c r="X324" i="2"/>
  <c r="Y324" i="2"/>
  <c r="V76" i="2"/>
  <c r="W76" i="2"/>
  <c r="X76" i="2"/>
  <c r="Y76" i="2"/>
  <c r="V200" i="2"/>
  <c r="W200" i="2"/>
  <c r="X200" i="2"/>
  <c r="Y200" i="2"/>
  <c r="V144" i="2"/>
  <c r="W144" i="2"/>
  <c r="X144" i="2"/>
  <c r="Y144" i="2"/>
  <c r="V261" i="2"/>
  <c r="W261" i="2"/>
  <c r="X261" i="2"/>
  <c r="Y261" i="2"/>
  <c r="V132" i="2"/>
  <c r="W132" i="2"/>
  <c r="X132" i="2"/>
  <c r="Y132" i="2"/>
  <c r="W237" i="2"/>
  <c r="X237" i="2"/>
  <c r="V237" i="2"/>
  <c r="Y237" i="2"/>
  <c r="X32" i="2"/>
  <c r="Y32" i="2"/>
  <c r="V32" i="2"/>
  <c r="W32" i="2"/>
  <c r="W211" i="2"/>
  <c r="X211" i="2"/>
  <c r="Y211" i="2"/>
  <c r="V211" i="2"/>
  <c r="V84" i="2"/>
  <c r="W84" i="2"/>
  <c r="X84" i="2"/>
  <c r="Y84" i="2"/>
  <c r="V340" i="2"/>
  <c r="W340" i="2"/>
  <c r="X340" i="2"/>
  <c r="Y340" i="2"/>
  <c r="W85" i="2"/>
  <c r="X85" i="2"/>
  <c r="Y85" i="2"/>
  <c r="V85" i="2"/>
  <c r="W181" i="2"/>
  <c r="X181" i="2"/>
  <c r="Y181" i="2"/>
  <c r="V181" i="2"/>
  <c r="V301" i="2"/>
  <c r="W301" i="2"/>
  <c r="X301" i="2"/>
  <c r="Y301" i="2"/>
  <c r="V389" i="2"/>
  <c r="W389" i="2"/>
  <c r="X389" i="2"/>
  <c r="Y389" i="2"/>
  <c r="V409" i="2"/>
  <c r="W409" i="2"/>
  <c r="X409" i="2"/>
  <c r="Y409" i="2"/>
  <c r="V418" i="2"/>
  <c r="W418" i="2"/>
  <c r="X418" i="2"/>
  <c r="Y418" i="2"/>
  <c r="V395" i="2"/>
  <c r="W395" i="2"/>
  <c r="X395" i="2"/>
  <c r="Y395" i="2"/>
  <c r="V383" i="2"/>
  <c r="W383" i="2"/>
  <c r="X383" i="2"/>
  <c r="Y383" i="2"/>
  <c r="V358" i="2"/>
  <c r="W358" i="2"/>
  <c r="X358" i="2"/>
  <c r="Y358" i="2"/>
  <c r="V431" i="2"/>
  <c r="W431" i="2"/>
  <c r="X431" i="2"/>
  <c r="Y431" i="2"/>
  <c r="X388" i="2"/>
  <c r="X404" i="2"/>
  <c r="X420" i="2"/>
  <c r="X436" i="2"/>
  <c r="V70" i="2"/>
  <c r="W70" i="2"/>
  <c r="X70" i="2"/>
  <c r="Y70" i="2"/>
  <c r="V126" i="2"/>
  <c r="W126" i="2"/>
  <c r="X126" i="2"/>
  <c r="Y126" i="2"/>
  <c r="V182" i="2"/>
  <c r="W182" i="2"/>
  <c r="X182" i="2"/>
  <c r="Y182" i="2"/>
  <c r="V214" i="2"/>
  <c r="W214" i="2"/>
  <c r="X214" i="2"/>
  <c r="Y214" i="2"/>
  <c r="V270" i="2"/>
  <c r="W270" i="2"/>
  <c r="X270" i="2"/>
  <c r="Y270" i="2"/>
  <c r="V398" i="2"/>
  <c r="W398" i="2"/>
  <c r="X398" i="2"/>
  <c r="Y398" i="2"/>
  <c r="V39" i="2"/>
  <c r="W39" i="2"/>
  <c r="X39" i="2"/>
  <c r="Y39" i="2"/>
  <c r="W103" i="2"/>
  <c r="X103" i="2"/>
  <c r="Y103" i="2"/>
  <c r="V103" i="2"/>
  <c r="W167" i="2"/>
  <c r="X167" i="2"/>
  <c r="Y167" i="2"/>
  <c r="V167" i="2"/>
  <c r="W231" i="2"/>
  <c r="X231" i="2"/>
  <c r="Y231" i="2"/>
  <c r="V231" i="2"/>
  <c r="V295" i="2"/>
  <c r="W295" i="2"/>
  <c r="X295" i="2"/>
  <c r="Y295" i="2"/>
  <c r="Y319" i="2"/>
  <c r="Y335" i="2"/>
  <c r="Y351" i="2"/>
  <c r="X15" i="2"/>
  <c r="Y15" i="2"/>
  <c r="V15" i="2"/>
  <c r="W15" i="2"/>
  <c r="X40" i="2"/>
  <c r="Y40" i="2"/>
  <c r="V40" i="2"/>
  <c r="W40" i="2"/>
  <c r="V33" i="2"/>
  <c r="W33" i="2"/>
  <c r="X33" i="2"/>
  <c r="Y33" i="2"/>
  <c r="V65" i="2"/>
  <c r="W65" i="2"/>
  <c r="X65" i="2"/>
  <c r="Y65" i="2"/>
  <c r="W97" i="2"/>
  <c r="X97" i="2"/>
  <c r="Y97" i="2"/>
  <c r="V97" i="2"/>
  <c r="W129" i="2"/>
  <c r="X129" i="2"/>
  <c r="Y129" i="2"/>
  <c r="V129" i="2"/>
  <c r="W161" i="2"/>
  <c r="X161" i="2"/>
  <c r="Y161" i="2"/>
  <c r="V161" i="2"/>
  <c r="W193" i="2"/>
  <c r="X193" i="2"/>
  <c r="Y193" i="2"/>
  <c r="V193" i="2"/>
  <c r="W225" i="2"/>
  <c r="X225" i="2"/>
  <c r="Y225" i="2"/>
  <c r="V225" i="2"/>
  <c r="V257" i="2"/>
  <c r="W257" i="2"/>
  <c r="X257" i="2"/>
  <c r="Y257" i="2"/>
  <c r="V289" i="2"/>
  <c r="W289" i="2"/>
  <c r="X289" i="2"/>
  <c r="Y289" i="2"/>
  <c r="V321" i="2"/>
  <c r="W321" i="2"/>
  <c r="X321" i="2"/>
  <c r="Y321" i="2"/>
  <c r="V353" i="2"/>
  <c r="W353" i="2"/>
  <c r="X353" i="2"/>
  <c r="Y353" i="2"/>
  <c r="V19" i="2"/>
  <c r="W19" i="2"/>
  <c r="X19" i="2"/>
  <c r="Y19" i="2"/>
  <c r="V90" i="2"/>
  <c r="W90" i="2"/>
  <c r="X90" i="2"/>
  <c r="Y90" i="2"/>
  <c r="V130" i="2"/>
  <c r="W130" i="2"/>
  <c r="X130" i="2"/>
  <c r="Y130" i="2"/>
  <c r="V272" i="2"/>
  <c r="W272" i="2"/>
  <c r="X272" i="2"/>
  <c r="Y272" i="2"/>
  <c r="W179" i="2"/>
  <c r="X179" i="2"/>
  <c r="Y179" i="2"/>
  <c r="V179" i="2"/>
  <c r="V339" i="2"/>
  <c r="W339" i="2"/>
  <c r="X339" i="2"/>
  <c r="Y339" i="2"/>
  <c r="V51" i="2"/>
  <c r="W51" i="2"/>
  <c r="X51" i="2"/>
  <c r="Y51" i="2"/>
  <c r="V96" i="2"/>
  <c r="W96" i="2"/>
  <c r="X96" i="2"/>
  <c r="Y96" i="2"/>
  <c r="V16" i="2"/>
  <c r="W16" i="2"/>
  <c r="X16" i="2"/>
  <c r="Y16" i="2"/>
  <c r="V114" i="2"/>
  <c r="W114" i="2"/>
  <c r="X114" i="2"/>
  <c r="Y114" i="2"/>
  <c r="V210" i="2"/>
  <c r="W210" i="2"/>
  <c r="X210" i="2"/>
  <c r="Y210" i="2"/>
  <c r="V290" i="2"/>
  <c r="W290" i="2"/>
  <c r="X290" i="2"/>
  <c r="Y290" i="2"/>
  <c r="V74" i="2"/>
  <c r="W74" i="2"/>
  <c r="X74" i="2"/>
  <c r="Y74" i="2"/>
  <c r="V234" i="2"/>
  <c r="W234" i="2"/>
  <c r="X234" i="2"/>
  <c r="Y234" i="2"/>
  <c r="V98" i="2"/>
  <c r="W98" i="2"/>
  <c r="X98" i="2"/>
  <c r="Y98" i="2"/>
  <c r="V274" i="2"/>
  <c r="W274" i="2"/>
  <c r="X274" i="2"/>
  <c r="Y274" i="2"/>
  <c r="X22" i="2"/>
  <c r="Y22" i="2"/>
  <c r="V22" i="2"/>
  <c r="W22" i="2"/>
  <c r="V112" i="2"/>
  <c r="W112" i="2"/>
  <c r="X112" i="2"/>
  <c r="Y112" i="2"/>
  <c r="W195" i="2"/>
  <c r="X195" i="2"/>
  <c r="Y195" i="2"/>
  <c r="V195" i="2"/>
  <c r="V264" i="2"/>
  <c r="W264" i="2"/>
  <c r="X264" i="2"/>
  <c r="Y264" i="2"/>
  <c r="V333" i="2"/>
  <c r="W333" i="2"/>
  <c r="X333" i="2"/>
  <c r="Y333" i="2"/>
  <c r="V100" i="2"/>
  <c r="W100" i="2"/>
  <c r="X100" i="2"/>
  <c r="Y100" i="2"/>
  <c r="W227" i="2"/>
  <c r="X227" i="2"/>
  <c r="Y227" i="2"/>
  <c r="V227" i="2"/>
  <c r="V292" i="2"/>
  <c r="W292" i="2"/>
  <c r="X292" i="2"/>
  <c r="Y292" i="2"/>
  <c r="W157" i="2"/>
  <c r="X157" i="2"/>
  <c r="Y157" i="2"/>
  <c r="V157" i="2"/>
  <c r="V278" i="2"/>
  <c r="W278" i="2"/>
  <c r="X278" i="2"/>
  <c r="Y278" i="2"/>
  <c r="X54" i="2"/>
  <c r="Y54" i="2"/>
  <c r="V54" i="2"/>
  <c r="W54" i="2"/>
  <c r="V136" i="2"/>
  <c r="W136" i="2"/>
  <c r="X136" i="2"/>
  <c r="Y136" i="2"/>
  <c r="V251" i="2"/>
  <c r="W251" i="2"/>
  <c r="X251" i="2"/>
  <c r="Y251" i="2"/>
  <c r="X36" i="2"/>
  <c r="Y36" i="2"/>
  <c r="V36" i="2"/>
  <c r="W36" i="2"/>
  <c r="V128" i="2"/>
  <c r="W128" i="2"/>
  <c r="X128" i="2"/>
  <c r="Y128" i="2"/>
  <c r="V252" i="2"/>
  <c r="W252" i="2"/>
  <c r="X252" i="2"/>
  <c r="Y252" i="2"/>
  <c r="W133" i="2"/>
  <c r="X133" i="2"/>
  <c r="Y133" i="2"/>
  <c r="V133" i="2"/>
  <c r="V220" i="2"/>
  <c r="W220" i="2"/>
  <c r="X220" i="2"/>
  <c r="Y220" i="2"/>
  <c r="V331" i="2"/>
  <c r="W331" i="2"/>
  <c r="X331" i="2"/>
  <c r="Y331" i="2"/>
  <c r="V94" i="2"/>
  <c r="W94" i="2"/>
  <c r="X94" i="2"/>
  <c r="Y94" i="2"/>
  <c r="V172" i="2"/>
  <c r="W172" i="2"/>
  <c r="X172" i="2"/>
  <c r="Y172" i="2"/>
  <c r="V21" i="2"/>
  <c r="W21" i="2"/>
  <c r="X21" i="2"/>
  <c r="Y21" i="2"/>
  <c r="W99" i="2"/>
  <c r="X99" i="2"/>
  <c r="Y99" i="2"/>
  <c r="V99" i="2"/>
  <c r="V310" i="2"/>
  <c r="W310" i="2"/>
  <c r="X310" i="2"/>
  <c r="Y310" i="2"/>
  <c r="V397" i="2"/>
  <c r="W397" i="2"/>
  <c r="X397" i="2"/>
  <c r="Y397" i="2"/>
  <c r="V417" i="2"/>
  <c r="W417" i="2"/>
  <c r="X417" i="2"/>
  <c r="Y417" i="2"/>
  <c r="V365" i="2"/>
  <c r="W365" i="2"/>
  <c r="X365" i="2"/>
  <c r="Y365" i="2"/>
  <c r="V426" i="2"/>
  <c r="W426" i="2"/>
  <c r="X426" i="2"/>
  <c r="Y426" i="2"/>
  <c r="V403" i="2"/>
  <c r="W403" i="2"/>
  <c r="X403" i="2"/>
  <c r="Y403" i="2"/>
  <c r="V391" i="2"/>
  <c r="W391" i="2"/>
  <c r="X391" i="2"/>
  <c r="Y391" i="2"/>
  <c r="V435" i="2"/>
  <c r="W435" i="2"/>
  <c r="X435" i="2"/>
  <c r="Y435" i="2"/>
  <c r="V238" i="2"/>
  <c r="W238" i="2"/>
  <c r="X238" i="2"/>
  <c r="Y238" i="2"/>
  <c r="W79" i="2"/>
  <c r="X79" i="2"/>
  <c r="Y79" i="2"/>
  <c r="V79" i="2"/>
  <c r="W143" i="2"/>
  <c r="X143" i="2"/>
  <c r="Y143" i="2"/>
  <c r="V143" i="2"/>
  <c r="W207" i="2"/>
  <c r="X207" i="2"/>
  <c r="Y207" i="2"/>
  <c r="V207" i="2"/>
  <c r="V271" i="2"/>
  <c r="W271" i="2"/>
  <c r="X271" i="2"/>
  <c r="Y271" i="2"/>
  <c r="X319" i="2"/>
  <c r="X335" i="2"/>
  <c r="X351" i="2"/>
  <c r="V392" i="2"/>
  <c r="W392" i="2"/>
  <c r="X392" i="2"/>
  <c r="Y392" i="2"/>
  <c r="V424" i="2"/>
  <c r="W424" i="2"/>
  <c r="X424" i="2"/>
  <c r="Y424" i="2"/>
  <c r="W89" i="2"/>
  <c r="X89" i="2"/>
  <c r="Y89" i="2"/>
  <c r="V89" i="2"/>
  <c r="W185" i="2"/>
  <c r="X185" i="2"/>
  <c r="Y185" i="2"/>
  <c r="V185" i="2"/>
  <c r="Y363" i="2"/>
  <c r="V330" i="2"/>
  <c r="W330" i="2"/>
  <c r="X330" i="2"/>
  <c r="Y330" i="2"/>
  <c r="V293" i="2"/>
  <c r="W293" i="2"/>
  <c r="X293" i="2"/>
  <c r="Y293" i="2"/>
  <c r="V309" i="2"/>
  <c r="W309" i="2"/>
  <c r="X309" i="2"/>
  <c r="Y309" i="2"/>
  <c r="W119" i="2"/>
  <c r="X119" i="2"/>
  <c r="Y119" i="2"/>
  <c r="V119" i="2"/>
  <c r="W183" i="2"/>
  <c r="X183" i="2"/>
  <c r="Y183" i="2"/>
  <c r="V183" i="2"/>
  <c r="V247" i="2"/>
  <c r="W247" i="2"/>
  <c r="X247" i="2"/>
  <c r="Y247" i="2"/>
  <c r="W319" i="2"/>
  <c r="W335" i="2"/>
  <c r="W351" i="2"/>
  <c r="V360" i="2"/>
  <c r="W360" i="2"/>
  <c r="X360" i="2"/>
  <c r="Y360" i="2"/>
  <c r="V25" i="2"/>
  <c r="W25" i="2"/>
  <c r="X25" i="2"/>
  <c r="Y25" i="2"/>
  <c r="V57" i="2"/>
  <c r="W57" i="2"/>
  <c r="X57" i="2"/>
  <c r="Y57" i="2"/>
  <c r="W121" i="2"/>
  <c r="X121" i="2"/>
  <c r="Y121" i="2"/>
  <c r="V121" i="2"/>
  <c r="W153" i="2"/>
  <c r="X153" i="2"/>
  <c r="Y153" i="2"/>
  <c r="V153" i="2"/>
  <c r="W217" i="2"/>
  <c r="X217" i="2"/>
  <c r="Y217" i="2"/>
  <c r="V217" i="2"/>
  <c r="V249" i="2"/>
  <c r="W249" i="2"/>
  <c r="X249" i="2"/>
  <c r="Y249" i="2"/>
  <c r="V281" i="2"/>
  <c r="W281" i="2"/>
  <c r="X281" i="2"/>
  <c r="Y281" i="2"/>
  <c r="V329" i="2"/>
  <c r="W329" i="2"/>
  <c r="X329" i="2"/>
  <c r="Y329" i="2"/>
  <c r="V361" i="2"/>
  <c r="W361" i="2"/>
  <c r="X361" i="2"/>
  <c r="Y361" i="2"/>
  <c r="X363" i="2"/>
  <c r="X30" i="2"/>
  <c r="Y30" i="2"/>
  <c r="V30" i="2"/>
  <c r="W30" i="2"/>
  <c r="V302" i="2"/>
  <c r="W302" i="2"/>
  <c r="X302" i="2"/>
  <c r="Y302" i="2"/>
  <c r="V256" i="2"/>
  <c r="W256" i="2"/>
  <c r="X256" i="2"/>
  <c r="Y256" i="2"/>
  <c r="V150" i="2"/>
  <c r="W150" i="2"/>
  <c r="X150" i="2"/>
  <c r="Y150" i="2"/>
  <c r="V29" i="2"/>
  <c r="W29" i="2"/>
  <c r="X29" i="2"/>
  <c r="Y29" i="2"/>
  <c r="V370" i="2"/>
  <c r="W370" i="2"/>
  <c r="X370" i="2"/>
  <c r="Y370" i="2"/>
  <c r="V118" i="2"/>
  <c r="W118" i="2"/>
  <c r="X118" i="2"/>
  <c r="Y118" i="2"/>
  <c r="V174" i="2"/>
  <c r="W174" i="2"/>
  <c r="X174" i="2"/>
  <c r="Y174" i="2"/>
  <c r="V206" i="2"/>
  <c r="W206" i="2"/>
  <c r="X206" i="2"/>
  <c r="Y206" i="2"/>
  <c r="V374" i="2"/>
  <c r="W374" i="2"/>
  <c r="X374" i="2"/>
  <c r="Y374" i="2"/>
  <c r="V406" i="2"/>
  <c r="W406" i="2"/>
  <c r="X406" i="2"/>
  <c r="Y406" i="2"/>
  <c r="V438" i="2"/>
  <c r="W438" i="2"/>
  <c r="X438" i="2"/>
  <c r="Y438" i="2"/>
  <c r="V55" i="2"/>
  <c r="W55" i="2"/>
  <c r="X55" i="2"/>
  <c r="Y55" i="2"/>
  <c r="X58" i="2"/>
  <c r="Y58" i="2"/>
  <c r="V58" i="2"/>
  <c r="W58" i="2"/>
  <c r="V258" i="2"/>
  <c r="W258" i="2"/>
  <c r="X258" i="2"/>
  <c r="Y258" i="2"/>
  <c r="V82" i="2"/>
  <c r="W82" i="2"/>
  <c r="X82" i="2"/>
  <c r="Y82" i="2"/>
  <c r="X34" i="2"/>
  <c r="Y34" i="2"/>
  <c r="V34" i="2"/>
  <c r="W34" i="2"/>
  <c r="V106" i="2"/>
  <c r="W106" i="2"/>
  <c r="X106" i="2"/>
  <c r="Y106" i="2"/>
  <c r="V170" i="2"/>
  <c r="W170" i="2"/>
  <c r="X170" i="2"/>
  <c r="Y170" i="2"/>
  <c r="V306" i="2"/>
  <c r="W306" i="2"/>
  <c r="X306" i="2"/>
  <c r="Y306" i="2"/>
  <c r="W139" i="2"/>
  <c r="X139" i="2"/>
  <c r="Y139" i="2"/>
  <c r="V139" i="2"/>
  <c r="V208" i="2"/>
  <c r="W208" i="2"/>
  <c r="X208" i="2"/>
  <c r="Y208" i="2"/>
  <c r="V277" i="2"/>
  <c r="W277" i="2"/>
  <c r="X277" i="2"/>
  <c r="Y277" i="2"/>
  <c r="V349" i="2"/>
  <c r="W349" i="2"/>
  <c r="X349" i="2"/>
  <c r="Y349" i="2"/>
  <c r="W131" i="2"/>
  <c r="X131" i="2"/>
  <c r="Y131" i="2"/>
  <c r="V131" i="2"/>
  <c r="V240" i="2"/>
  <c r="W240" i="2"/>
  <c r="X240" i="2"/>
  <c r="Y240" i="2"/>
  <c r="W91" i="2"/>
  <c r="X91" i="2"/>
  <c r="Y91" i="2"/>
  <c r="V91" i="2"/>
  <c r="V196" i="2"/>
  <c r="W196" i="2"/>
  <c r="X196" i="2"/>
  <c r="Y196" i="2"/>
  <c r="V78" i="2"/>
  <c r="W78" i="2"/>
  <c r="X78" i="2"/>
  <c r="Y78" i="2"/>
  <c r="V283" i="2"/>
  <c r="W283" i="2"/>
  <c r="X283" i="2"/>
  <c r="Y283" i="2"/>
  <c r="V59" i="2"/>
  <c r="W59" i="2"/>
  <c r="X59" i="2"/>
  <c r="Y59" i="2"/>
  <c r="V284" i="2"/>
  <c r="W284" i="2"/>
  <c r="X284" i="2"/>
  <c r="Y284" i="2"/>
  <c r="W163" i="2"/>
  <c r="X163" i="2"/>
  <c r="Y163" i="2"/>
  <c r="V163" i="2"/>
  <c r="V267" i="2"/>
  <c r="W267" i="2"/>
  <c r="X267" i="2"/>
  <c r="Y267" i="2"/>
  <c r="V347" i="2"/>
  <c r="W347" i="2"/>
  <c r="X347" i="2"/>
  <c r="Y347" i="2"/>
  <c r="W203" i="2"/>
  <c r="X203" i="2"/>
  <c r="Y203" i="2"/>
  <c r="V203" i="2"/>
  <c r="V280" i="2"/>
  <c r="W280" i="2"/>
  <c r="X280" i="2"/>
  <c r="Y280" i="2"/>
  <c r="V116" i="2"/>
  <c r="W116" i="2"/>
  <c r="X116" i="2"/>
  <c r="Y116" i="2"/>
  <c r="W221" i="2"/>
  <c r="X221" i="2"/>
  <c r="Y221" i="2"/>
  <c r="V221" i="2"/>
  <c r="V413" i="2"/>
  <c r="W413" i="2"/>
  <c r="X413" i="2"/>
  <c r="Y413" i="2"/>
  <c r="V369" i="2"/>
  <c r="W369" i="2"/>
  <c r="X369" i="2"/>
  <c r="Y369" i="2"/>
  <c r="V429" i="2"/>
  <c r="W429" i="2"/>
  <c r="X429" i="2"/>
  <c r="Y429" i="2"/>
  <c r="V378" i="2"/>
  <c r="W378" i="2"/>
  <c r="X378" i="2"/>
  <c r="Y378" i="2"/>
  <c r="V357" i="2"/>
  <c r="W357" i="2"/>
  <c r="X357" i="2"/>
  <c r="Y357" i="2"/>
  <c r="V419" i="2"/>
  <c r="W419" i="2"/>
  <c r="X419" i="2"/>
  <c r="Y419" i="2"/>
  <c r="V407" i="2"/>
  <c r="W407" i="2"/>
  <c r="X407" i="2"/>
  <c r="Y407" i="2"/>
  <c r="Y380" i="2"/>
  <c r="Y396" i="2"/>
  <c r="W149" i="2"/>
  <c r="X149" i="2"/>
  <c r="Y149" i="2"/>
  <c r="V149" i="2"/>
  <c r="V86" i="2"/>
  <c r="W86" i="2"/>
  <c r="X86" i="2"/>
  <c r="Y86" i="2"/>
  <c r="V230" i="2"/>
  <c r="W230" i="2"/>
  <c r="X230" i="2"/>
  <c r="Y230" i="2"/>
  <c r="V254" i="2"/>
  <c r="W254" i="2"/>
  <c r="X254" i="2"/>
  <c r="Y254" i="2"/>
  <c r="V31" i="2"/>
  <c r="W31" i="2"/>
  <c r="X31" i="2"/>
  <c r="Y31" i="2"/>
  <c r="W95" i="2"/>
  <c r="X95" i="2"/>
  <c r="Y95" i="2"/>
  <c r="V95" i="2"/>
  <c r="W159" i="2"/>
  <c r="X159" i="2"/>
  <c r="Y159" i="2"/>
  <c r="V159" i="2"/>
  <c r="W223" i="2"/>
  <c r="X223" i="2"/>
  <c r="Y223" i="2"/>
  <c r="V223" i="2"/>
  <c r="V287" i="2"/>
  <c r="W287" i="2"/>
  <c r="X287" i="2"/>
  <c r="Y287" i="2"/>
  <c r="V368" i="2"/>
  <c r="W368" i="2"/>
  <c r="X368" i="2"/>
  <c r="Y368" i="2"/>
  <c r="V400" i="2"/>
  <c r="W400" i="2"/>
  <c r="X400" i="2"/>
  <c r="Y400" i="2"/>
  <c r="V305" i="2"/>
  <c r="W305" i="2"/>
  <c r="X305" i="2"/>
  <c r="Y305" i="2"/>
  <c r="Y440" i="2"/>
  <c r="W363" i="2"/>
  <c r="V104" i="2"/>
  <c r="W104" i="2"/>
  <c r="X104" i="2"/>
  <c r="Y104" i="2"/>
  <c r="V45" i="2"/>
  <c r="W45" i="2"/>
  <c r="X45" i="2"/>
  <c r="Y45" i="2"/>
  <c r="V176" i="2"/>
  <c r="W176" i="2"/>
  <c r="X176" i="2"/>
  <c r="Y176" i="2"/>
  <c r="V405" i="2"/>
  <c r="W405" i="2"/>
  <c r="X405" i="2"/>
  <c r="Y405" i="2"/>
  <c r="X64" i="2"/>
  <c r="Y64" i="2"/>
  <c r="V64" i="2"/>
  <c r="W64" i="2"/>
  <c r="W147" i="2"/>
  <c r="X147" i="2"/>
  <c r="Y147" i="2"/>
  <c r="V147" i="2"/>
  <c r="V421" i="2"/>
  <c r="W421" i="2"/>
  <c r="X421" i="2"/>
  <c r="Y421" i="2"/>
  <c r="V386" i="2"/>
  <c r="W386" i="2"/>
  <c r="X386" i="2"/>
  <c r="Y386" i="2"/>
  <c r="V415" i="2"/>
  <c r="W415" i="2"/>
  <c r="X415" i="2"/>
  <c r="Y415" i="2"/>
  <c r="V317" i="2"/>
  <c r="W317" i="2"/>
  <c r="X317" i="2"/>
  <c r="Y317" i="2"/>
  <c r="V110" i="2"/>
  <c r="W110" i="2"/>
  <c r="X110" i="2"/>
  <c r="Y110" i="2"/>
  <c r="V166" i="2"/>
  <c r="W166" i="2"/>
  <c r="X166" i="2"/>
  <c r="Y166" i="2"/>
  <c r="V198" i="2"/>
  <c r="W198" i="2"/>
  <c r="X198" i="2"/>
  <c r="Y198" i="2"/>
  <c r="V382" i="2"/>
  <c r="W382" i="2"/>
  <c r="X382" i="2"/>
  <c r="Y382" i="2"/>
  <c r="V414" i="2"/>
  <c r="W414" i="2"/>
  <c r="X414" i="2"/>
  <c r="Y414" i="2"/>
  <c r="W71" i="2"/>
  <c r="X71" i="2"/>
  <c r="Y71" i="2"/>
  <c r="V71" i="2"/>
  <c r="W135" i="2"/>
  <c r="X135" i="2"/>
  <c r="Y135" i="2"/>
  <c r="V135" i="2"/>
  <c r="W199" i="2"/>
  <c r="X199" i="2"/>
  <c r="Y199" i="2"/>
  <c r="V199" i="2"/>
  <c r="V263" i="2"/>
  <c r="W263" i="2"/>
  <c r="X263" i="2"/>
  <c r="Y263" i="2"/>
  <c r="V432" i="2"/>
  <c r="W432" i="2"/>
  <c r="X432" i="2"/>
  <c r="Y432" i="2"/>
  <c r="V49" i="2"/>
  <c r="W49" i="2"/>
  <c r="X49" i="2"/>
  <c r="Y49" i="2"/>
  <c r="W81" i="2"/>
  <c r="X81" i="2"/>
  <c r="Y81" i="2"/>
  <c r="V81" i="2"/>
  <c r="W113" i="2"/>
  <c r="X113" i="2"/>
  <c r="Y113" i="2"/>
  <c r="V113" i="2"/>
  <c r="W145" i="2"/>
  <c r="X145" i="2"/>
  <c r="Y145" i="2"/>
  <c r="V145" i="2"/>
  <c r="W177" i="2"/>
  <c r="X177" i="2"/>
  <c r="Y177" i="2"/>
  <c r="V177" i="2"/>
  <c r="W209" i="2"/>
  <c r="X209" i="2"/>
  <c r="Y209" i="2"/>
  <c r="V209" i="2"/>
  <c r="V241" i="2"/>
  <c r="W241" i="2"/>
  <c r="X241" i="2"/>
  <c r="Y241" i="2"/>
  <c r="V273" i="2"/>
  <c r="W273" i="2"/>
  <c r="X273" i="2"/>
  <c r="Y273" i="2"/>
  <c r="V337" i="2"/>
  <c r="W337" i="2"/>
  <c r="X337" i="2"/>
  <c r="Y337" i="2"/>
  <c r="W13" i="2"/>
  <c r="X13" i="2"/>
  <c r="Y13" i="2"/>
  <c r="F440" i="2"/>
  <c r="F441" i="2"/>
  <c r="F443" i="2" s="1"/>
  <c r="H444" i="2" l="1"/>
  <c r="AA443" i="2"/>
  <c r="Z443" i="2"/>
  <c r="M443" i="2" s="1"/>
  <c r="AA442" i="2"/>
  <c r="Z436" i="2"/>
  <c r="M436" i="2" s="1"/>
  <c r="Z17" i="2"/>
  <c r="M17" i="2" s="1"/>
  <c r="AF17" i="2" s="1"/>
  <c r="AA404" i="2"/>
  <c r="Z442" i="2"/>
  <c r="M442" i="2" s="1"/>
  <c r="AA388" i="2"/>
  <c r="AA335" i="2"/>
  <c r="AA363" i="2"/>
  <c r="AA436" i="2"/>
  <c r="Z440" i="2"/>
  <c r="AA17" i="2"/>
  <c r="AA420" i="2"/>
  <c r="AA351" i="2"/>
  <c r="Z420" i="2"/>
  <c r="M420" i="2" s="1"/>
  <c r="AA13" i="2"/>
  <c r="AA319" i="2"/>
  <c r="Z177" i="2"/>
  <c r="M177" i="2" s="1"/>
  <c r="AA177" i="2"/>
  <c r="AA135" i="2"/>
  <c r="Z135" i="2"/>
  <c r="M135" i="2" s="1"/>
  <c r="Z147" i="2"/>
  <c r="M147" i="2" s="1"/>
  <c r="AA147" i="2"/>
  <c r="AA223" i="2"/>
  <c r="Z223" i="2"/>
  <c r="M223" i="2" s="1"/>
  <c r="AA95" i="2"/>
  <c r="Z95" i="2"/>
  <c r="M95" i="2" s="1"/>
  <c r="AA361" i="2"/>
  <c r="Z361" i="2"/>
  <c r="M361" i="2" s="1"/>
  <c r="AA281" i="2"/>
  <c r="Z281" i="2"/>
  <c r="M281" i="2" s="1"/>
  <c r="Z25" i="2"/>
  <c r="M25" i="2" s="1"/>
  <c r="AA25" i="2"/>
  <c r="AA119" i="2"/>
  <c r="Z119" i="2"/>
  <c r="M119" i="2" s="1"/>
  <c r="Z54" i="2"/>
  <c r="M54" i="2" s="1"/>
  <c r="AA54" i="2"/>
  <c r="AA130" i="2"/>
  <c r="Z130" i="2"/>
  <c r="M130" i="2" s="1"/>
  <c r="AA19" i="2"/>
  <c r="Z19" i="2"/>
  <c r="M19" i="2" s="1"/>
  <c r="AA321" i="2"/>
  <c r="Z321" i="2"/>
  <c r="M321" i="2" s="1"/>
  <c r="AA257" i="2"/>
  <c r="Z257" i="2"/>
  <c r="M257" i="2" s="1"/>
  <c r="Z65" i="2"/>
  <c r="AA65" i="2"/>
  <c r="Z270" i="2"/>
  <c r="M270" i="2" s="1"/>
  <c r="AA270" i="2"/>
  <c r="Z182" i="2"/>
  <c r="M182" i="2" s="1"/>
  <c r="AA182" i="2"/>
  <c r="Z70" i="2"/>
  <c r="M70" i="2" s="1"/>
  <c r="AA70" i="2"/>
  <c r="AA236" i="2"/>
  <c r="Z236" i="2"/>
  <c r="M236" i="2" s="1"/>
  <c r="AA384" i="2"/>
  <c r="Z384" i="2"/>
  <c r="M384" i="2" s="1"/>
  <c r="AA191" i="2"/>
  <c r="Z191" i="2"/>
  <c r="M191" i="2" s="1"/>
  <c r="AA387" i="2"/>
  <c r="Z387" i="2"/>
  <c r="M387" i="2" s="1"/>
  <c r="Z433" i="2"/>
  <c r="M433" i="2" s="1"/>
  <c r="AA433" i="2"/>
  <c r="AA381" i="2"/>
  <c r="Z381" i="2"/>
  <c r="M381" i="2" s="1"/>
  <c r="Z168" i="2"/>
  <c r="M168" i="2" s="1"/>
  <c r="AA168" i="2"/>
  <c r="AA332" i="2"/>
  <c r="Z332" i="2"/>
  <c r="M332" i="2" s="1"/>
  <c r="AA304" i="2"/>
  <c r="Z304" i="2"/>
  <c r="M304" i="2" s="1"/>
  <c r="AA312" i="2"/>
  <c r="Z312" i="2"/>
  <c r="M312" i="2" s="1"/>
  <c r="Z246" i="2"/>
  <c r="M246" i="2" s="1"/>
  <c r="AA246" i="2"/>
  <c r="Z53" i="2"/>
  <c r="M53" i="2" s="1"/>
  <c r="AA53" i="2"/>
  <c r="Z160" i="2"/>
  <c r="M160" i="2" s="1"/>
  <c r="AA160" i="2"/>
  <c r="Z242" i="2"/>
  <c r="M242" i="2" s="1"/>
  <c r="AA242" i="2"/>
  <c r="AA250" i="2"/>
  <c r="Z250" i="2"/>
  <c r="M250" i="2" s="1"/>
  <c r="AA162" i="2"/>
  <c r="Z162" i="2"/>
  <c r="AA348" i="2"/>
  <c r="Z348" i="2"/>
  <c r="M348" i="2" s="1"/>
  <c r="AA188" i="2"/>
  <c r="Z188" i="2"/>
  <c r="M188" i="2" s="1"/>
  <c r="AA122" i="2"/>
  <c r="Z122" i="2"/>
  <c r="Z137" i="2"/>
  <c r="M137" i="2" s="1"/>
  <c r="AA137" i="2"/>
  <c r="Z73" i="2"/>
  <c r="M73" i="2" s="1"/>
  <c r="AA73" i="2"/>
  <c r="AA75" i="2"/>
  <c r="Z75" i="2"/>
  <c r="M75" i="2" s="1"/>
  <c r="Z101" i="2"/>
  <c r="M101" i="2" s="1"/>
  <c r="AA101" i="2"/>
  <c r="AA186" i="2"/>
  <c r="Z186" i="2"/>
  <c r="M186" i="2" s="1"/>
  <c r="AA175" i="2"/>
  <c r="Z175" i="2"/>
  <c r="M175" i="2" s="1"/>
  <c r="Z141" i="2"/>
  <c r="M141" i="2" s="1"/>
  <c r="AA141" i="2"/>
  <c r="Z69" i="2"/>
  <c r="M69" i="2" s="1"/>
  <c r="AA69" i="2"/>
  <c r="AA68" i="2"/>
  <c r="Z68" i="2"/>
  <c r="M68" i="2" s="1"/>
  <c r="Z113" i="2"/>
  <c r="M113" i="2" s="1"/>
  <c r="AA113" i="2"/>
  <c r="Z64" i="2"/>
  <c r="M64" i="2" s="1"/>
  <c r="AA64" i="2"/>
  <c r="Z176" i="2"/>
  <c r="M176" i="2" s="1"/>
  <c r="AA176" i="2"/>
  <c r="Z104" i="2"/>
  <c r="M104" i="2" s="1"/>
  <c r="AA104" i="2"/>
  <c r="AA419" i="2"/>
  <c r="Z419" i="2"/>
  <c r="M419" i="2" s="1"/>
  <c r="AA378" i="2"/>
  <c r="Z378" i="2"/>
  <c r="Z369" i="2"/>
  <c r="M369" i="2" s="1"/>
  <c r="AA369" i="2"/>
  <c r="AA280" i="2"/>
  <c r="Z280" i="2"/>
  <c r="M280" i="2" s="1"/>
  <c r="AA347" i="2"/>
  <c r="Z347" i="2"/>
  <c r="AA59" i="2"/>
  <c r="Z59" i="2"/>
  <c r="M59" i="2" s="1"/>
  <c r="Z78" i="2"/>
  <c r="M78" i="2" s="1"/>
  <c r="AA78" i="2"/>
  <c r="AA196" i="2"/>
  <c r="Z196" i="2"/>
  <c r="M196" i="2" s="1"/>
  <c r="Z240" i="2"/>
  <c r="M240" i="2" s="1"/>
  <c r="AA240" i="2"/>
  <c r="AA349" i="2"/>
  <c r="Z349" i="2"/>
  <c r="M349" i="2" s="1"/>
  <c r="Z208" i="2"/>
  <c r="M208" i="2" s="1"/>
  <c r="AA208" i="2"/>
  <c r="Z306" i="2"/>
  <c r="M306" i="2" s="1"/>
  <c r="AA306" i="2"/>
  <c r="Z106" i="2"/>
  <c r="M106" i="2" s="1"/>
  <c r="AA106" i="2"/>
  <c r="Z258" i="2"/>
  <c r="M258" i="2" s="1"/>
  <c r="AA258" i="2"/>
  <c r="Z55" i="2"/>
  <c r="M55" i="2" s="1"/>
  <c r="AA55" i="2"/>
  <c r="AA406" i="2"/>
  <c r="Z406" i="2"/>
  <c r="M406" i="2" s="1"/>
  <c r="Z206" i="2"/>
  <c r="M206" i="2" s="1"/>
  <c r="AA206" i="2"/>
  <c r="Z118" i="2"/>
  <c r="M118" i="2" s="1"/>
  <c r="AA118" i="2"/>
  <c r="Z30" i="2"/>
  <c r="M30" i="2" s="1"/>
  <c r="AA30" i="2"/>
  <c r="Z153" i="2"/>
  <c r="M153" i="2" s="1"/>
  <c r="AA153" i="2"/>
  <c r="AA330" i="2"/>
  <c r="M330" i="2" s="1"/>
  <c r="Z330" i="2"/>
  <c r="AA225" i="2"/>
  <c r="Z225" i="2"/>
  <c r="M225" i="2" s="1"/>
  <c r="Z161" i="2"/>
  <c r="M161" i="2" s="1"/>
  <c r="AA161" i="2"/>
  <c r="Z97" i="2"/>
  <c r="AA97" i="2"/>
  <c r="AA167" i="2"/>
  <c r="Z167" i="2"/>
  <c r="M167" i="2" s="1"/>
  <c r="AA431" i="2"/>
  <c r="Z431" i="2"/>
  <c r="M431" i="2" s="1"/>
  <c r="AA383" i="2"/>
  <c r="Z383" i="2"/>
  <c r="AA418" i="2"/>
  <c r="Z418" i="2"/>
  <c r="M418" i="2" s="1"/>
  <c r="AA389" i="2"/>
  <c r="Z389" i="2"/>
  <c r="M389" i="2" s="1"/>
  <c r="AA340" i="2"/>
  <c r="Z340" i="2"/>
  <c r="Z144" i="2"/>
  <c r="M144" i="2" s="1"/>
  <c r="AA144" i="2"/>
  <c r="AA76" i="2"/>
  <c r="Z76" i="2"/>
  <c r="M76" i="2" s="1"/>
  <c r="Z259" i="2"/>
  <c r="M259" i="2" s="1"/>
  <c r="AA259" i="2"/>
  <c r="AA108" i="2"/>
  <c r="Z108" i="2"/>
  <c r="M108" i="2" s="1"/>
  <c r="AA138" i="2"/>
  <c r="Z138" i="2"/>
  <c r="M138" i="2" s="1"/>
  <c r="Z192" i="2"/>
  <c r="M192" i="2" s="1"/>
  <c r="AA192" i="2"/>
  <c r="Z14" i="2"/>
  <c r="M14" i="2" s="1"/>
  <c r="AA14" i="2"/>
  <c r="Z171" i="2"/>
  <c r="M171" i="2" s="1"/>
  <c r="AA171" i="2"/>
  <c r="Z189" i="2"/>
  <c r="M189" i="2" s="1"/>
  <c r="AA189" i="2"/>
  <c r="Z93" i="2"/>
  <c r="M93" i="2" s="1"/>
  <c r="AA93" i="2"/>
  <c r="Z48" i="2"/>
  <c r="M48" i="2" s="1"/>
  <c r="AA48" i="2"/>
  <c r="AA279" i="2"/>
  <c r="Z279" i="2"/>
  <c r="M279" i="2" s="1"/>
  <c r="AA422" i="2"/>
  <c r="Z422" i="2"/>
  <c r="M422" i="2" s="1"/>
  <c r="Z158" i="2"/>
  <c r="AA158" i="2"/>
  <c r="AA437" i="2"/>
  <c r="Z437" i="2"/>
  <c r="M437" i="2" s="1"/>
  <c r="AA28" i="2"/>
  <c r="Z28" i="2"/>
  <c r="M28" i="2" s="1"/>
  <c r="AA52" i="2"/>
  <c r="Z52" i="2"/>
  <c r="M52" i="2" s="1"/>
  <c r="Z117" i="2"/>
  <c r="M117" i="2" s="1"/>
  <c r="AA117" i="2"/>
  <c r="AA408" i="2"/>
  <c r="Z408" i="2"/>
  <c r="AA344" i="2"/>
  <c r="Z344" i="2"/>
  <c r="AA441" i="2"/>
  <c r="Z441" i="2"/>
  <c r="M441" i="2" s="1"/>
  <c r="AA394" i="2"/>
  <c r="Z394" i="2"/>
  <c r="M394" i="2" s="1"/>
  <c r="AA385" i="2"/>
  <c r="Z385" i="2"/>
  <c r="M385" i="2" s="1"/>
  <c r="AA300" i="2"/>
  <c r="Z300" i="2"/>
  <c r="M300" i="2" s="1"/>
  <c r="AA285" i="2"/>
  <c r="Z285" i="2"/>
  <c r="M285" i="2" s="1"/>
  <c r="Z152" i="2"/>
  <c r="M152" i="2" s="1"/>
  <c r="AA152" i="2"/>
  <c r="AA296" i="2"/>
  <c r="Z296" i="2"/>
  <c r="M296" i="2" s="1"/>
  <c r="AA148" i="2"/>
  <c r="Z148" i="2"/>
  <c r="M148" i="2" s="1"/>
  <c r="AA226" i="2"/>
  <c r="Z226" i="2"/>
  <c r="M226" i="2" s="1"/>
  <c r="Z154" i="2"/>
  <c r="M154" i="2" s="1"/>
  <c r="AA154" i="2"/>
  <c r="AA202" i="2"/>
  <c r="Z202" i="2"/>
  <c r="M202" i="2" s="1"/>
  <c r="AA212" i="2"/>
  <c r="Z212" i="2"/>
  <c r="AA203" i="2"/>
  <c r="Z203" i="2"/>
  <c r="M203" i="2" s="1"/>
  <c r="Z91" i="2"/>
  <c r="AA91" i="2"/>
  <c r="Z131" i="2"/>
  <c r="M131" i="2" s="1"/>
  <c r="AA131" i="2"/>
  <c r="AA139" i="2"/>
  <c r="Z139" i="2"/>
  <c r="M139" i="2" s="1"/>
  <c r="AA392" i="2"/>
  <c r="Z392" i="2"/>
  <c r="AA271" i="2"/>
  <c r="Z271" i="2"/>
  <c r="M271" i="2" s="1"/>
  <c r="Z238" i="2"/>
  <c r="M238" i="2" s="1"/>
  <c r="AA238" i="2"/>
  <c r="AA391" i="2"/>
  <c r="Z391" i="2"/>
  <c r="M391" i="2" s="1"/>
  <c r="AA426" i="2"/>
  <c r="Z426" i="2"/>
  <c r="M426" i="2" s="1"/>
  <c r="AA417" i="2"/>
  <c r="Z417" i="2"/>
  <c r="M417" i="2" s="1"/>
  <c r="AA310" i="2"/>
  <c r="Z310" i="2"/>
  <c r="M310" i="2" s="1"/>
  <c r="Z21" i="2"/>
  <c r="AA21" i="2"/>
  <c r="Z94" i="2"/>
  <c r="AA94" i="2"/>
  <c r="AA220" i="2"/>
  <c r="Z220" i="2"/>
  <c r="M220" i="2" s="1"/>
  <c r="Z128" i="2"/>
  <c r="M128" i="2" s="1"/>
  <c r="AA128" i="2"/>
  <c r="AA251" i="2"/>
  <c r="Z251" i="2"/>
  <c r="M251" i="2" s="1"/>
  <c r="AA292" i="2"/>
  <c r="Z292" i="2"/>
  <c r="M292" i="2" s="1"/>
  <c r="AA100" i="2"/>
  <c r="Z100" i="2"/>
  <c r="M100" i="2" s="1"/>
  <c r="AA264" i="2"/>
  <c r="Z264" i="2"/>
  <c r="Z112" i="2"/>
  <c r="M112" i="2" s="1"/>
  <c r="AA112" i="2"/>
  <c r="AA274" i="2"/>
  <c r="Z274" i="2"/>
  <c r="M274" i="2" s="1"/>
  <c r="Z234" i="2"/>
  <c r="M234" i="2" s="1"/>
  <c r="AA234" i="2"/>
  <c r="AA290" i="2"/>
  <c r="Z290" i="2"/>
  <c r="M290" i="2" s="1"/>
  <c r="AA114" i="2"/>
  <c r="Z114" i="2"/>
  <c r="M114" i="2" s="1"/>
  <c r="Z96" i="2"/>
  <c r="M96" i="2" s="1"/>
  <c r="AA96" i="2"/>
  <c r="Z85" i="2"/>
  <c r="M85" i="2" s="1"/>
  <c r="AA85" i="2"/>
  <c r="Z173" i="2"/>
  <c r="M173" i="2" s="1"/>
  <c r="AA173" i="2"/>
  <c r="Z38" i="2"/>
  <c r="AA38" i="2"/>
  <c r="Z24" i="2"/>
  <c r="M24" i="2" s="1"/>
  <c r="AA24" i="2"/>
  <c r="AA42" i="2"/>
  <c r="Z42" i="2"/>
  <c r="AA425" i="2"/>
  <c r="Z425" i="2"/>
  <c r="M425" i="2" s="1"/>
  <c r="AA27" i="2"/>
  <c r="Z27" i="2"/>
  <c r="M27" i="2" s="1"/>
  <c r="AA215" i="2"/>
  <c r="Z215" i="2"/>
  <c r="M215" i="2" s="1"/>
  <c r="AA87" i="2"/>
  <c r="Z87" i="2"/>
  <c r="AA428" i="2"/>
  <c r="Z428" i="2"/>
  <c r="M428" i="2" s="1"/>
  <c r="Z56" i="2"/>
  <c r="M56" i="2" s="1"/>
  <c r="AA56" i="2"/>
  <c r="AA12" i="2"/>
  <c r="Z12" i="2"/>
  <c r="Z197" i="2"/>
  <c r="AA197" i="2"/>
  <c r="Z351" i="2"/>
  <c r="AA414" i="2"/>
  <c r="Z414" i="2"/>
  <c r="M414" i="2" s="1"/>
  <c r="Z198" i="2"/>
  <c r="M198" i="2" s="1"/>
  <c r="AA198" i="2"/>
  <c r="Z110" i="2"/>
  <c r="M110" i="2" s="1"/>
  <c r="AA110" i="2"/>
  <c r="AA415" i="2"/>
  <c r="Z415" i="2"/>
  <c r="M415" i="2" s="1"/>
  <c r="AA386" i="2"/>
  <c r="Z386" i="2"/>
  <c r="M386" i="2" s="1"/>
  <c r="AA400" i="2"/>
  <c r="Z400" i="2"/>
  <c r="M400" i="2" s="1"/>
  <c r="Z254" i="2"/>
  <c r="M254" i="2" s="1"/>
  <c r="AA254" i="2"/>
  <c r="Z86" i="2"/>
  <c r="M86" i="2" s="1"/>
  <c r="AA86" i="2"/>
  <c r="AA34" i="2"/>
  <c r="Z34" i="2"/>
  <c r="AA58" i="2"/>
  <c r="Z58" i="2"/>
  <c r="M58" i="2" s="1"/>
  <c r="Z29" i="2"/>
  <c r="M29" i="2" s="1"/>
  <c r="AA29" i="2"/>
  <c r="Z256" i="2"/>
  <c r="M256" i="2" s="1"/>
  <c r="AA256" i="2"/>
  <c r="AA247" i="2"/>
  <c r="Z247" i="2"/>
  <c r="M247" i="2" s="1"/>
  <c r="Z185" i="2"/>
  <c r="M185" i="2" s="1"/>
  <c r="AA185" i="2"/>
  <c r="AA207" i="2"/>
  <c r="Z207" i="2"/>
  <c r="M207" i="2" s="1"/>
  <c r="AA79" i="2"/>
  <c r="Z79" i="2"/>
  <c r="Z99" i="2"/>
  <c r="M99" i="2" s="1"/>
  <c r="AA99" i="2"/>
  <c r="Z133" i="2"/>
  <c r="M133" i="2" s="1"/>
  <c r="AA133" i="2"/>
  <c r="AA227" i="2"/>
  <c r="Z227" i="2"/>
  <c r="M227" i="2" s="1"/>
  <c r="Z195" i="2"/>
  <c r="M195" i="2" s="1"/>
  <c r="AA195" i="2"/>
  <c r="Z15" i="2"/>
  <c r="M15" i="2" s="1"/>
  <c r="AA15" i="2"/>
  <c r="Z404" i="2"/>
  <c r="M404" i="2" s="1"/>
  <c r="AA311" i="2"/>
  <c r="Z311" i="2"/>
  <c r="M311" i="2" s="1"/>
  <c r="Z63" i="2"/>
  <c r="M63" i="2" s="1"/>
  <c r="AA63" i="2"/>
  <c r="AA440" i="2"/>
  <c r="AA313" i="2"/>
  <c r="Z313" i="2"/>
  <c r="M313" i="2" s="1"/>
  <c r="Z265" i="2"/>
  <c r="M265" i="2" s="1"/>
  <c r="AA265" i="2"/>
  <c r="AA412" i="2"/>
  <c r="Z412" i="2"/>
  <c r="M412" i="2" s="1"/>
  <c r="AA427" i="2"/>
  <c r="Z427" i="2"/>
  <c r="AA379" i="2"/>
  <c r="Z379" i="2"/>
  <c r="M379" i="2" s="1"/>
  <c r="AA364" i="2"/>
  <c r="Z364" i="2"/>
  <c r="M364" i="2" s="1"/>
  <c r="AA268" i="2"/>
  <c r="Z268" i="2"/>
  <c r="M268" i="2" s="1"/>
  <c r="AA243" i="2"/>
  <c r="Z243" i="2"/>
  <c r="M243" i="2" s="1"/>
  <c r="Z184" i="2"/>
  <c r="M184" i="2" s="1"/>
  <c r="AA184" i="2"/>
  <c r="Z224" i="2"/>
  <c r="M224" i="2" s="1"/>
  <c r="AA224" i="2"/>
  <c r="AA308" i="2"/>
  <c r="Z308" i="2"/>
  <c r="M308" i="2" s="1"/>
  <c r="Z232" i="2"/>
  <c r="M232" i="2" s="1"/>
  <c r="AA232" i="2"/>
  <c r="AA260" i="2"/>
  <c r="Z260" i="2"/>
  <c r="M260" i="2" s="1"/>
  <c r="AA156" i="2"/>
  <c r="Z156" i="2"/>
  <c r="M156" i="2" s="1"/>
  <c r="AA178" i="2"/>
  <c r="Z178" i="2"/>
  <c r="M178" i="2" s="1"/>
  <c r="Z194" i="2"/>
  <c r="M194" i="2" s="1"/>
  <c r="AA194" i="2"/>
  <c r="AA282" i="2"/>
  <c r="Z282" i="2"/>
  <c r="M282" i="2" s="1"/>
  <c r="AA303" i="2"/>
  <c r="Z303" i="2"/>
  <c r="M303" i="2" s="1"/>
  <c r="Z47" i="2"/>
  <c r="M47" i="2" s="1"/>
  <c r="AA47" i="2"/>
  <c r="Z190" i="2"/>
  <c r="M190" i="2" s="1"/>
  <c r="AA190" i="2"/>
  <c r="AA20" i="2"/>
  <c r="Z20" i="2"/>
  <c r="M20" i="2" s="1"/>
  <c r="Z62" i="2"/>
  <c r="M62" i="2" s="1"/>
  <c r="AA62" i="2"/>
  <c r="Z26" i="2"/>
  <c r="M26" i="2" s="1"/>
  <c r="AA26" i="2"/>
  <c r="AA337" i="2"/>
  <c r="Z337" i="2"/>
  <c r="M337" i="2" s="1"/>
  <c r="Z49" i="2"/>
  <c r="M49" i="2" s="1"/>
  <c r="AA49" i="2"/>
  <c r="Z145" i="2"/>
  <c r="M145" i="2" s="1"/>
  <c r="AA145" i="2"/>
  <c r="Z81" i="2"/>
  <c r="M81" i="2" s="1"/>
  <c r="AA81" i="2"/>
  <c r="AA199" i="2"/>
  <c r="Z199" i="2"/>
  <c r="M199" i="2" s="1"/>
  <c r="AA71" i="2"/>
  <c r="Z71" i="2"/>
  <c r="M71" i="2" s="1"/>
  <c r="AA159" i="2"/>
  <c r="Z159" i="2"/>
  <c r="M159" i="2" s="1"/>
  <c r="Z149" i="2"/>
  <c r="M149" i="2" s="1"/>
  <c r="AA149" i="2"/>
  <c r="Z329" i="2"/>
  <c r="AA329" i="2"/>
  <c r="M329" i="2" s="1"/>
  <c r="AA249" i="2"/>
  <c r="Z249" i="2"/>
  <c r="M249" i="2" s="1"/>
  <c r="Z57" i="2"/>
  <c r="M57" i="2" s="1"/>
  <c r="AA57" i="2"/>
  <c r="AA360" i="2"/>
  <c r="Z360" i="2"/>
  <c r="M360" i="2" s="1"/>
  <c r="AA183" i="2"/>
  <c r="Z183" i="2"/>
  <c r="M183" i="2" s="1"/>
  <c r="AA36" i="2"/>
  <c r="Z36" i="2"/>
  <c r="M36" i="2" s="1"/>
  <c r="Z22" i="2"/>
  <c r="M22" i="2" s="1"/>
  <c r="AA22" i="2"/>
  <c r="AA339" i="2"/>
  <c r="Z339" i="2"/>
  <c r="M339" i="2" s="1"/>
  <c r="AA272" i="2"/>
  <c r="Z272" i="2"/>
  <c r="M272" i="2" s="1"/>
  <c r="Z90" i="2"/>
  <c r="M90" i="2" s="1"/>
  <c r="AA90" i="2"/>
  <c r="AA353" i="2"/>
  <c r="Z353" i="2"/>
  <c r="M353" i="2" s="1"/>
  <c r="AA289" i="2"/>
  <c r="Z289" i="2"/>
  <c r="M289" i="2" s="1"/>
  <c r="Z33" i="2"/>
  <c r="M33" i="2" s="1"/>
  <c r="AA33" i="2"/>
  <c r="AA295" i="2"/>
  <c r="Z295" i="2"/>
  <c r="M295" i="2" s="1"/>
  <c r="Z39" i="2"/>
  <c r="M39" i="2" s="1"/>
  <c r="AA39" i="2"/>
  <c r="AA398" i="2"/>
  <c r="Z398" i="2"/>
  <c r="M398" i="2" s="1"/>
  <c r="Z214" i="2"/>
  <c r="M214" i="2" s="1"/>
  <c r="AA214" i="2"/>
  <c r="Z126" i="2"/>
  <c r="M126" i="2" s="1"/>
  <c r="AA126" i="2"/>
  <c r="AA323" i="2"/>
  <c r="Z323" i="2"/>
  <c r="M323" i="2" s="1"/>
  <c r="AA416" i="2"/>
  <c r="Z416" i="2"/>
  <c r="M416" i="2" s="1"/>
  <c r="AA352" i="2"/>
  <c r="Z352" i="2"/>
  <c r="M352" i="2" s="1"/>
  <c r="AA127" i="2"/>
  <c r="Z127" i="2"/>
  <c r="M127" i="2" s="1"/>
  <c r="AA375" i="2"/>
  <c r="Z375" i="2"/>
  <c r="M375" i="2" s="1"/>
  <c r="AA410" i="2"/>
  <c r="Z410" i="2"/>
  <c r="M410" i="2" s="1"/>
  <c r="AA401" i="2"/>
  <c r="Z401" i="2"/>
  <c r="M401" i="2" s="1"/>
  <c r="AA286" i="2"/>
  <c r="Z286" i="2"/>
  <c r="M286" i="2" s="1"/>
  <c r="Z80" i="2"/>
  <c r="M80" i="2" s="1"/>
  <c r="AA80" i="2"/>
  <c r="Z248" i="2"/>
  <c r="M248" i="2" s="1"/>
  <c r="AA248" i="2"/>
  <c r="AA228" i="2"/>
  <c r="Z228" i="2"/>
  <c r="M228" i="2" s="1"/>
  <c r="AA350" i="2"/>
  <c r="Z350" i="2"/>
  <c r="AA140" i="2"/>
  <c r="Z140" i="2"/>
  <c r="M140" i="2" s="1"/>
  <c r="AA269" i="2"/>
  <c r="Z269" i="2"/>
  <c r="M269" i="2" s="1"/>
  <c r="AA244" i="2"/>
  <c r="Z244" i="2"/>
  <c r="M244" i="2" s="1"/>
  <c r="AA266" i="2"/>
  <c r="Z266" i="2"/>
  <c r="M266" i="2" s="1"/>
  <c r="AA146" i="2"/>
  <c r="Z146" i="2"/>
  <c r="M146" i="2" s="1"/>
  <c r="AA366" i="2"/>
  <c r="Z366" i="2"/>
  <c r="M366" i="2" s="1"/>
  <c r="AA377" i="2"/>
  <c r="Z377" i="2"/>
  <c r="Z120" i="2"/>
  <c r="M120" i="2" s="1"/>
  <c r="AA120" i="2"/>
  <c r="AA288" i="2"/>
  <c r="Z288" i="2"/>
  <c r="M288" i="2" s="1"/>
  <c r="AA291" i="2"/>
  <c r="Z291" i="2"/>
  <c r="M291" i="2" s="1"/>
  <c r="Z262" i="2"/>
  <c r="M262" i="2" s="1"/>
  <c r="AA262" i="2"/>
  <c r="Z233" i="2"/>
  <c r="M233" i="2" s="1"/>
  <c r="AA233" i="2"/>
  <c r="Z169" i="2"/>
  <c r="AA169" i="2"/>
  <c r="Z105" i="2"/>
  <c r="M105" i="2" s="1"/>
  <c r="AA105" i="2"/>
  <c r="AA396" i="2"/>
  <c r="Z396" i="2"/>
  <c r="M396" i="2" s="1"/>
  <c r="Z83" i="2"/>
  <c r="M83" i="2" s="1"/>
  <c r="AA83" i="2"/>
  <c r="Z219" i="2"/>
  <c r="M219" i="2" s="1"/>
  <c r="AA219" i="2"/>
  <c r="Z165" i="2"/>
  <c r="M165" i="2" s="1"/>
  <c r="AA165" i="2"/>
  <c r="AA322" i="2"/>
  <c r="Z322" i="2"/>
  <c r="M322" i="2" s="1"/>
  <c r="AA111" i="2"/>
  <c r="Z111" i="2"/>
  <c r="M111" i="2" s="1"/>
  <c r="Z319" i="2"/>
  <c r="M319" i="2" s="1"/>
  <c r="AA405" i="2"/>
  <c r="Z405" i="2"/>
  <c r="M405" i="2" s="1"/>
  <c r="Z45" i="2"/>
  <c r="M45" i="2" s="1"/>
  <c r="AA45" i="2"/>
  <c r="AA407" i="2"/>
  <c r="Z407" i="2"/>
  <c r="M407" i="2" s="1"/>
  <c r="AA357" i="2"/>
  <c r="Z357" i="2"/>
  <c r="M357" i="2" s="1"/>
  <c r="AA429" i="2"/>
  <c r="Z429" i="2"/>
  <c r="M429" i="2" s="1"/>
  <c r="AA413" i="2"/>
  <c r="Z413" i="2"/>
  <c r="AA116" i="2"/>
  <c r="Z116" i="2"/>
  <c r="M116" i="2" s="1"/>
  <c r="Z267" i="2"/>
  <c r="M267" i="2" s="1"/>
  <c r="AA267" i="2"/>
  <c r="AA284" i="2"/>
  <c r="Z284" i="2"/>
  <c r="M284" i="2" s="1"/>
  <c r="AA283" i="2"/>
  <c r="Z283" i="2"/>
  <c r="M283" i="2" s="1"/>
  <c r="AA277" i="2"/>
  <c r="Z277" i="2"/>
  <c r="M277" i="2" s="1"/>
  <c r="Z170" i="2"/>
  <c r="AA170" i="2"/>
  <c r="AA82" i="2"/>
  <c r="Z82" i="2"/>
  <c r="M82" i="2" s="1"/>
  <c r="AA438" i="2"/>
  <c r="Z438" i="2"/>
  <c r="M438" i="2" s="1"/>
  <c r="AA374" i="2"/>
  <c r="Z374" i="2"/>
  <c r="M374" i="2" s="1"/>
  <c r="Z174" i="2"/>
  <c r="M174" i="2" s="1"/>
  <c r="AA174" i="2"/>
  <c r="AA217" i="2"/>
  <c r="Z217" i="2"/>
  <c r="M217" i="2" s="1"/>
  <c r="Z121" i="2"/>
  <c r="M121" i="2" s="1"/>
  <c r="AA121" i="2"/>
  <c r="AA293" i="2"/>
  <c r="Z293" i="2"/>
  <c r="M293" i="2" s="1"/>
  <c r="AA179" i="2"/>
  <c r="Z179" i="2"/>
  <c r="M179" i="2" s="1"/>
  <c r="AA193" i="2"/>
  <c r="Z193" i="2"/>
  <c r="M193" i="2" s="1"/>
  <c r="Z129" i="2"/>
  <c r="M129" i="2" s="1"/>
  <c r="AA129" i="2"/>
  <c r="AA231" i="2"/>
  <c r="Z231" i="2"/>
  <c r="M231" i="2" s="1"/>
  <c r="AA103" i="2"/>
  <c r="Z103" i="2"/>
  <c r="M103" i="2" s="1"/>
  <c r="AA358" i="2"/>
  <c r="Z358" i="2"/>
  <c r="M358" i="2" s="1"/>
  <c r="AA395" i="2"/>
  <c r="Z395" i="2"/>
  <c r="M395" i="2" s="1"/>
  <c r="AA409" i="2"/>
  <c r="Z409" i="2"/>
  <c r="M409" i="2" s="1"/>
  <c r="AA301" i="2"/>
  <c r="Z301" i="2"/>
  <c r="AA84" i="2"/>
  <c r="Z84" i="2"/>
  <c r="M84" i="2" s="1"/>
  <c r="AA132" i="2"/>
  <c r="Z132" i="2"/>
  <c r="M132" i="2" s="1"/>
  <c r="AA261" i="2"/>
  <c r="Z261" i="2"/>
  <c r="M261" i="2" s="1"/>
  <c r="Z200" i="2"/>
  <c r="M200" i="2" s="1"/>
  <c r="AA200" i="2"/>
  <c r="AA324" i="2"/>
  <c r="Z324" i="2"/>
  <c r="M324" i="2" s="1"/>
  <c r="AA354" i="2"/>
  <c r="Z354" i="2"/>
  <c r="M354" i="2" s="1"/>
  <c r="AA218" i="2"/>
  <c r="Z218" i="2"/>
  <c r="M218" i="2" s="1"/>
  <c r="AA294" i="2"/>
  <c r="Z294" i="2"/>
  <c r="M294" i="2" s="1"/>
  <c r="Z245" i="2"/>
  <c r="M245" i="2" s="1"/>
  <c r="AA245" i="2"/>
  <c r="Z107" i="2"/>
  <c r="M107" i="2" s="1"/>
  <c r="AA107" i="2"/>
  <c r="Z155" i="2"/>
  <c r="M155" i="2" s="1"/>
  <c r="AA155" i="2"/>
  <c r="AA115" i="2"/>
  <c r="Z115" i="2"/>
  <c r="M115" i="2" s="1"/>
  <c r="Z229" i="2"/>
  <c r="M229" i="2" s="1"/>
  <c r="AA229" i="2"/>
  <c r="AA123" i="2"/>
  <c r="Z123" i="2"/>
  <c r="Z235" i="2"/>
  <c r="M235" i="2" s="1"/>
  <c r="AA235" i="2"/>
  <c r="Z388" i="2"/>
  <c r="M388" i="2" s="1"/>
  <c r="AA390" i="2"/>
  <c r="Z390" i="2"/>
  <c r="M390" i="2" s="1"/>
  <c r="Z102" i="2"/>
  <c r="M102" i="2" s="1"/>
  <c r="AA102" i="2"/>
  <c r="AA380" i="2"/>
  <c r="Z380" i="2"/>
  <c r="M380" i="2" s="1"/>
  <c r="AA44" i="2"/>
  <c r="Z44" i="2"/>
  <c r="M44" i="2" s="1"/>
  <c r="AA18" i="2"/>
  <c r="Z18" i="2"/>
  <c r="M18" i="2" s="1"/>
  <c r="Z213" i="2"/>
  <c r="M213" i="2" s="1"/>
  <c r="AA213" i="2"/>
  <c r="AA187" i="2"/>
  <c r="Z187" i="2"/>
  <c r="M187" i="2" s="1"/>
  <c r="AA376" i="2"/>
  <c r="Z376" i="2"/>
  <c r="M376" i="2" s="1"/>
  <c r="AA423" i="2"/>
  <c r="Z423" i="2"/>
  <c r="M423" i="2" s="1"/>
  <c r="AA371" i="2"/>
  <c r="Z371" i="2"/>
  <c r="M371" i="2" s="1"/>
  <c r="AA355" i="2"/>
  <c r="Z355" i="2"/>
  <c r="M355" i="2" s="1"/>
  <c r="Z61" i="2"/>
  <c r="M61" i="2" s="1"/>
  <c r="AA61" i="2"/>
  <c r="Z216" i="2"/>
  <c r="M216" i="2" s="1"/>
  <c r="AA216" i="2"/>
  <c r="AA180" i="2"/>
  <c r="Z180" i="2"/>
  <c r="M180" i="2" s="1"/>
  <c r="AA334" i="2"/>
  <c r="Z334" i="2"/>
  <c r="M334" i="2" s="1"/>
  <c r="AA325" i="2"/>
  <c r="M325" i="2" s="1"/>
  <c r="Z325" i="2"/>
  <c r="AA43" i="2"/>
  <c r="Z43" i="2"/>
  <c r="M43" i="2" s="1"/>
  <c r="Z222" i="2"/>
  <c r="M222" i="2" s="1"/>
  <c r="AA222" i="2"/>
  <c r="AA314" i="2"/>
  <c r="Z314" i="2"/>
  <c r="M314" i="2" s="1"/>
  <c r="AA275" i="2"/>
  <c r="Z275" i="2"/>
  <c r="M275" i="2" s="1"/>
  <c r="AA338" i="2"/>
  <c r="Z338" i="2"/>
  <c r="M338" i="2" s="1"/>
  <c r="AA411" i="2"/>
  <c r="Z411" i="2"/>
  <c r="M411" i="2" s="1"/>
  <c r="Z253" i="2"/>
  <c r="M253" i="2" s="1"/>
  <c r="AA253" i="2"/>
  <c r="AA341" i="2"/>
  <c r="Z341" i="2"/>
  <c r="M341" i="2" s="1"/>
  <c r="AA263" i="2"/>
  <c r="Z263" i="2"/>
  <c r="Z209" i="2"/>
  <c r="AA209" i="2"/>
  <c r="Z13" i="2"/>
  <c r="Z221" i="2"/>
  <c r="M221" i="2" s="1"/>
  <c r="AA221" i="2"/>
  <c r="Z163" i="2"/>
  <c r="M163" i="2" s="1"/>
  <c r="AA163" i="2"/>
  <c r="AA424" i="2"/>
  <c r="Z424" i="2"/>
  <c r="M424" i="2" s="1"/>
  <c r="AA435" i="2"/>
  <c r="Z435" i="2"/>
  <c r="M435" i="2" s="1"/>
  <c r="AA403" i="2"/>
  <c r="Z403" i="2"/>
  <c r="M403" i="2" s="1"/>
  <c r="AA365" i="2"/>
  <c r="Z365" i="2"/>
  <c r="AA397" i="2"/>
  <c r="Z397" i="2"/>
  <c r="AA172" i="2"/>
  <c r="Z172" i="2"/>
  <c r="M172" i="2" s="1"/>
  <c r="AA331" i="2"/>
  <c r="Z331" i="2"/>
  <c r="M331" i="2" s="1"/>
  <c r="AA252" i="2"/>
  <c r="Z252" i="2"/>
  <c r="M252" i="2" s="1"/>
  <c r="Z136" i="2"/>
  <c r="M136" i="2" s="1"/>
  <c r="AA136" i="2"/>
  <c r="AA278" i="2"/>
  <c r="Z278" i="2"/>
  <c r="M278" i="2" s="1"/>
  <c r="AA333" i="2"/>
  <c r="Z333" i="2"/>
  <c r="M333" i="2" s="1"/>
  <c r="AA98" i="2"/>
  <c r="Z98" i="2"/>
  <c r="M98" i="2" s="1"/>
  <c r="AA74" i="2"/>
  <c r="Z74" i="2"/>
  <c r="M74" i="2" s="1"/>
  <c r="Z210" i="2"/>
  <c r="M210" i="2" s="1"/>
  <c r="AA210" i="2"/>
  <c r="Z16" i="2"/>
  <c r="M16" i="2" s="1"/>
  <c r="AA16" i="2"/>
  <c r="AA51" i="2"/>
  <c r="Z51" i="2"/>
  <c r="M51" i="2" s="1"/>
  <c r="Z181" i="2"/>
  <c r="M181" i="2" s="1"/>
  <c r="AA181" i="2"/>
  <c r="Z211" i="2"/>
  <c r="AA211" i="2"/>
  <c r="AA343" i="2"/>
  <c r="Z343" i="2"/>
  <c r="AA67" i="2"/>
  <c r="Z67" i="2"/>
  <c r="M67" i="2" s="1"/>
  <c r="AA276" i="2"/>
  <c r="Z276" i="2"/>
  <c r="AA204" i="2"/>
  <c r="Z204" i="2"/>
  <c r="M204" i="2" s="1"/>
  <c r="AA151" i="2"/>
  <c r="Z151" i="2"/>
  <c r="M151" i="2" s="1"/>
  <c r="AA356" i="2"/>
  <c r="Z356" i="2"/>
  <c r="M356" i="2" s="1"/>
  <c r="Z125" i="2"/>
  <c r="AA125" i="2"/>
  <c r="Z109" i="2"/>
  <c r="AA109" i="2"/>
  <c r="Z205" i="2"/>
  <c r="M205" i="2" s="1"/>
  <c r="AA205" i="2"/>
  <c r="Z363" i="2"/>
  <c r="Z335" i="2"/>
  <c r="M335" i="2" s="1"/>
  <c r="Z241" i="2"/>
  <c r="M241" i="2" s="1"/>
  <c r="AA241" i="2"/>
  <c r="AA273" i="2"/>
  <c r="Z273" i="2"/>
  <c r="M273" i="2" s="1"/>
  <c r="AA432" i="2"/>
  <c r="Z432" i="2"/>
  <c r="M432" i="2" s="1"/>
  <c r="AA382" i="2"/>
  <c r="Z382" i="2"/>
  <c r="M382" i="2" s="1"/>
  <c r="Z166" i="2"/>
  <c r="M166" i="2" s="1"/>
  <c r="AA166" i="2"/>
  <c r="AA317" i="2"/>
  <c r="Z317" i="2"/>
  <c r="M317" i="2" s="1"/>
  <c r="AA421" i="2"/>
  <c r="Z421" i="2"/>
  <c r="M421" i="2" s="1"/>
  <c r="Z305" i="2"/>
  <c r="M305" i="2" s="1"/>
  <c r="AA305" i="2"/>
  <c r="AA368" i="2"/>
  <c r="Z368" i="2"/>
  <c r="M368" i="2" s="1"/>
  <c r="AA287" i="2"/>
  <c r="Z287" i="2"/>
  <c r="M287" i="2" s="1"/>
  <c r="Z31" i="2"/>
  <c r="M31" i="2" s="1"/>
  <c r="AA31" i="2"/>
  <c r="Z230" i="2"/>
  <c r="M230" i="2" s="1"/>
  <c r="AA230" i="2"/>
  <c r="Z370" i="2"/>
  <c r="M370" i="2" s="1"/>
  <c r="AA370" i="2"/>
  <c r="Z150" i="2"/>
  <c r="M150" i="2" s="1"/>
  <c r="AA150" i="2"/>
  <c r="AA302" i="2"/>
  <c r="Z302" i="2"/>
  <c r="AA309" i="2"/>
  <c r="Z309" i="2"/>
  <c r="M309" i="2" s="1"/>
  <c r="Z89" i="2"/>
  <c r="M89" i="2" s="1"/>
  <c r="AA89" i="2"/>
  <c r="AA143" i="2"/>
  <c r="Z143" i="2"/>
  <c r="M143" i="2" s="1"/>
  <c r="Z157" i="2"/>
  <c r="AA157" i="2"/>
  <c r="Z40" i="2"/>
  <c r="M40" i="2" s="1"/>
  <c r="AA40" i="2"/>
  <c r="Z32" i="2"/>
  <c r="M32" i="2" s="1"/>
  <c r="AA32" i="2"/>
  <c r="Z237" i="2"/>
  <c r="M237" i="2" s="1"/>
  <c r="AA237" i="2"/>
  <c r="AA50" i="2"/>
  <c r="Z50" i="2"/>
  <c r="M50" i="2" s="1"/>
  <c r="AA327" i="2"/>
  <c r="Z327" i="2"/>
  <c r="AA255" i="2"/>
  <c r="Z255" i="2"/>
  <c r="M255" i="2" s="1"/>
  <c r="Z77" i="2"/>
  <c r="M77" i="2" s="1"/>
  <c r="AA77" i="2"/>
  <c r="AA345" i="2"/>
  <c r="Z345" i="2"/>
  <c r="M345" i="2" s="1"/>
  <c r="AA297" i="2"/>
  <c r="Z297" i="2"/>
  <c r="M297" i="2" s="1"/>
  <c r="Z41" i="2"/>
  <c r="M41" i="2" s="1"/>
  <c r="AA41" i="2"/>
  <c r="AA367" i="2"/>
  <c r="Z367" i="2"/>
  <c r="AA402" i="2"/>
  <c r="Z402" i="2"/>
  <c r="M402" i="2" s="1"/>
  <c r="Z393" i="2"/>
  <c r="M393" i="2" s="1"/>
  <c r="AA393" i="2"/>
  <c r="AA373" i="2"/>
  <c r="Z373" i="2"/>
  <c r="M373" i="2" s="1"/>
  <c r="AA164" i="2"/>
  <c r="Z164" i="2"/>
  <c r="M164" i="2" s="1"/>
  <c r="AA318" i="2"/>
  <c r="Z318" i="2"/>
  <c r="M318" i="2" s="1"/>
  <c r="Z142" i="2"/>
  <c r="M142" i="2" s="1"/>
  <c r="AA142" i="2"/>
  <c r="AA299" i="2"/>
  <c r="Z299" i="2"/>
  <c r="Z88" i="2"/>
  <c r="AA88" i="2"/>
  <c r="AA342" i="2"/>
  <c r="Z342" i="2"/>
  <c r="AA315" i="2"/>
  <c r="Z315" i="2"/>
  <c r="AA359" i="2"/>
  <c r="Z359" i="2"/>
  <c r="M359" i="2" s="1"/>
  <c r="AA346" i="2"/>
  <c r="Z346" i="2"/>
  <c r="M346" i="2" s="1"/>
  <c r="AA239" i="2"/>
  <c r="Z239" i="2"/>
  <c r="M239" i="2" s="1"/>
  <c r="Z23" i="2"/>
  <c r="M23" i="2" s="1"/>
  <c r="AA23" i="2"/>
  <c r="Z134" i="2"/>
  <c r="M134" i="2" s="1"/>
  <c r="AA134" i="2"/>
  <c r="AA66" i="2"/>
  <c r="Z66" i="2"/>
  <c r="M66" i="2" s="1"/>
  <c r="F444" i="2"/>
  <c r="AF358" i="2" l="1"/>
  <c r="AF245" i="2"/>
  <c r="AF356" i="2"/>
  <c r="AF305" i="2"/>
  <c r="AF371" i="2"/>
  <c r="AF111" i="2"/>
  <c r="AF286" i="2"/>
  <c r="AF249" i="2"/>
  <c r="AF178" i="2"/>
  <c r="AF207" i="2"/>
  <c r="AF258" i="2"/>
  <c r="AF255" i="2"/>
  <c r="AF370" i="2"/>
  <c r="AF338" i="2"/>
  <c r="AF423" i="2"/>
  <c r="AF401" i="2"/>
  <c r="AF156" i="2"/>
  <c r="AF24" i="2"/>
  <c r="AF144" i="2"/>
  <c r="AF30" i="2"/>
  <c r="AF78" i="2"/>
  <c r="AF69" i="2"/>
  <c r="AF346" i="2"/>
  <c r="AF143" i="2"/>
  <c r="AF317" i="2"/>
  <c r="AF335" i="2"/>
  <c r="AF204" i="2"/>
  <c r="AF51" i="2"/>
  <c r="AF278" i="2"/>
  <c r="AF115" i="2"/>
  <c r="AF354" i="2"/>
  <c r="AF283" i="2"/>
  <c r="AF357" i="2"/>
  <c r="AF33" i="2"/>
  <c r="AF22" i="2"/>
  <c r="AF145" i="2"/>
  <c r="AF190" i="2"/>
  <c r="AF265" i="2"/>
  <c r="AF195" i="2"/>
  <c r="AF185" i="2"/>
  <c r="AF86" i="2"/>
  <c r="AF198" i="2"/>
  <c r="AF251" i="2"/>
  <c r="AF417" i="2"/>
  <c r="AF139" i="2"/>
  <c r="AF300" i="2"/>
  <c r="AF279" i="2"/>
  <c r="AF59" i="2"/>
  <c r="AF332" i="2"/>
  <c r="AF384" i="2"/>
  <c r="AF257" i="2"/>
  <c r="AF135" i="2"/>
  <c r="AF134" i="2"/>
  <c r="AF235" i="2"/>
  <c r="AF98" i="2"/>
  <c r="AF103" i="2"/>
  <c r="AF57" i="2"/>
  <c r="AF23" i="2"/>
  <c r="AF40" i="2"/>
  <c r="AF163" i="2"/>
  <c r="AF44" i="2"/>
  <c r="AF269" i="2"/>
  <c r="AF339" i="2"/>
  <c r="AF20" i="2"/>
  <c r="AF153" i="2"/>
  <c r="AF402" i="2"/>
  <c r="AF181" i="2"/>
  <c r="AF221" i="2"/>
  <c r="AF334" i="2"/>
  <c r="AF229" i="2"/>
  <c r="AF322" i="2"/>
  <c r="AF140" i="2"/>
  <c r="AF329" i="2"/>
  <c r="AF243" i="2"/>
  <c r="AF14" i="2"/>
  <c r="AF106" i="2"/>
  <c r="AF73" i="2"/>
  <c r="AF147" i="2"/>
  <c r="AF142" i="2"/>
  <c r="AF230" i="2"/>
  <c r="AF275" i="2"/>
  <c r="AF180" i="2"/>
  <c r="AF376" i="2"/>
  <c r="AF129" i="2"/>
  <c r="AF174" i="2"/>
  <c r="AF366" i="2"/>
  <c r="AF410" i="2"/>
  <c r="AF289" i="2"/>
  <c r="AF36" i="2"/>
  <c r="AF260" i="2"/>
  <c r="AF268" i="2"/>
  <c r="AF313" i="2"/>
  <c r="AF227" i="2"/>
  <c r="AF247" i="2"/>
  <c r="AF414" i="2"/>
  <c r="AF234" i="2"/>
  <c r="AF154" i="2"/>
  <c r="AF117" i="2"/>
  <c r="AF192" i="2"/>
  <c r="AF118" i="2"/>
  <c r="AF306" i="2"/>
  <c r="AF104" i="2"/>
  <c r="AF141" i="2"/>
  <c r="AF137" i="2"/>
  <c r="AF242" i="2"/>
  <c r="AF25" i="2"/>
  <c r="AF345" i="2"/>
  <c r="AF424" i="2"/>
  <c r="AF43" i="2"/>
  <c r="AF132" i="2"/>
  <c r="AF77" i="2"/>
  <c r="AF412" i="2"/>
  <c r="AF239" i="2"/>
  <c r="AF241" i="2"/>
  <c r="AF380" i="2"/>
  <c r="AF323" i="2"/>
  <c r="AF359" i="2"/>
  <c r="AF318" i="2"/>
  <c r="AF50" i="2"/>
  <c r="AF403" i="2"/>
  <c r="AF102" i="2"/>
  <c r="AF324" i="2"/>
  <c r="AF409" i="2"/>
  <c r="AF193" i="2"/>
  <c r="AF374" i="2"/>
  <c r="AF284" i="2"/>
  <c r="AF407" i="2"/>
  <c r="AF165" i="2"/>
  <c r="AF233" i="2"/>
  <c r="AF126" i="2"/>
  <c r="AF149" i="2"/>
  <c r="AF49" i="2"/>
  <c r="AF47" i="2"/>
  <c r="AF254" i="2"/>
  <c r="AF215" i="2"/>
  <c r="AF274" i="2"/>
  <c r="AF426" i="2"/>
  <c r="AF226" i="2"/>
  <c r="AF385" i="2"/>
  <c r="AF52" i="2"/>
  <c r="AF138" i="2"/>
  <c r="AF389" i="2"/>
  <c r="AF175" i="2"/>
  <c r="AF236" i="2"/>
  <c r="AF321" i="2"/>
  <c r="AF281" i="2"/>
  <c r="AF368" i="2"/>
  <c r="AF61" i="2"/>
  <c r="AF41" i="2"/>
  <c r="AF89" i="2"/>
  <c r="AF166" i="2"/>
  <c r="AF136" i="2"/>
  <c r="AF390" i="2"/>
  <c r="AF146" i="2"/>
  <c r="AF375" i="2"/>
  <c r="AF183" i="2"/>
  <c r="AF337" i="2"/>
  <c r="AF128" i="2"/>
  <c r="AF48" i="2"/>
  <c r="AF161" i="2"/>
  <c r="AF206" i="2"/>
  <c r="AF208" i="2"/>
  <c r="AF176" i="2"/>
  <c r="AF160" i="2"/>
  <c r="AF168" i="2"/>
  <c r="AF177" i="2"/>
  <c r="AF432" i="2"/>
  <c r="AF213" i="2"/>
  <c r="AF31" i="2"/>
  <c r="AF205" i="2"/>
  <c r="AF16" i="2"/>
  <c r="AF314" i="2"/>
  <c r="AF187" i="2"/>
  <c r="AF155" i="2"/>
  <c r="AF228" i="2"/>
  <c r="AF353" i="2"/>
  <c r="AF159" i="2"/>
  <c r="AF303" i="2"/>
  <c r="AF364" i="2"/>
  <c r="AF400" i="2"/>
  <c r="AF173" i="2"/>
  <c r="AF131" i="2"/>
  <c r="AF66" i="2"/>
  <c r="AF164" i="2"/>
  <c r="AF297" i="2"/>
  <c r="AF309" i="2"/>
  <c r="AF287" i="2"/>
  <c r="AF382" i="2"/>
  <c r="AF67" i="2"/>
  <c r="AF252" i="2"/>
  <c r="AF435" i="2"/>
  <c r="AF216" i="2"/>
  <c r="AF395" i="2"/>
  <c r="AF179" i="2"/>
  <c r="AF438" i="2"/>
  <c r="AF219" i="2"/>
  <c r="AF262" i="2"/>
  <c r="AF214" i="2"/>
  <c r="AF232" i="2"/>
  <c r="AF133" i="2"/>
  <c r="AF256" i="2"/>
  <c r="AF27" i="2"/>
  <c r="AF220" i="2"/>
  <c r="AF391" i="2"/>
  <c r="AF148" i="2"/>
  <c r="AF394" i="2"/>
  <c r="AF28" i="2"/>
  <c r="AF108" i="2"/>
  <c r="AF418" i="2"/>
  <c r="AF225" i="2"/>
  <c r="AF406" i="2"/>
  <c r="AF349" i="2"/>
  <c r="AF280" i="2"/>
  <c r="AF186" i="2"/>
  <c r="AF188" i="2"/>
  <c r="AF381" i="2"/>
  <c r="AF19" i="2"/>
  <c r="AF361" i="2"/>
  <c r="AF341" i="2"/>
  <c r="AF388" i="2"/>
  <c r="AF107" i="2"/>
  <c r="AF200" i="2"/>
  <c r="AF267" i="2"/>
  <c r="AF45" i="2"/>
  <c r="AF291" i="2"/>
  <c r="AF266" i="2"/>
  <c r="AF127" i="2"/>
  <c r="AF398" i="2"/>
  <c r="AF360" i="2"/>
  <c r="AF71" i="2"/>
  <c r="AF282" i="2"/>
  <c r="AF308" i="2"/>
  <c r="AF379" i="2"/>
  <c r="AF63" i="2"/>
  <c r="AF386" i="2"/>
  <c r="AF85" i="2"/>
  <c r="AF112" i="2"/>
  <c r="AF93" i="2"/>
  <c r="AF64" i="2"/>
  <c r="AF53" i="2"/>
  <c r="AF70" i="2"/>
  <c r="AF331" i="2"/>
  <c r="AF293" i="2"/>
  <c r="AF82" i="2"/>
  <c r="AF116" i="2"/>
  <c r="AF405" i="2"/>
  <c r="AF83" i="2"/>
  <c r="AF248" i="2"/>
  <c r="AF90" i="2"/>
  <c r="AF26" i="2"/>
  <c r="AF311" i="2"/>
  <c r="AF99" i="2"/>
  <c r="AF29" i="2"/>
  <c r="AF425" i="2"/>
  <c r="AF203" i="2"/>
  <c r="AF296" i="2"/>
  <c r="AF437" i="2"/>
  <c r="AF348" i="2"/>
  <c r="AF130" i="2"/>
  <c r="AF95" i="2"/>
  <c r="AF420" i="2"/>
  <c r="AF436" i="2"/>
  <c r="AF210" i="2"/>
  <c r="AF373" i="2"/>
  <c r="AF355" i="2"/>
  <c r="AF396" i="2"/>
  <c r="AF288" i="2"/>
  <c r="AF244" i="2"/>
  <c r="AF352" i="2"/>
  <c r="AF272" i="2"/>
  <c r="AF199" i="2"/>
  <c r="AF58" i="2"/>
  <c r="AF415" i="2"/>
  <c r="AF96" i="2"/>
  <c r="AF238" i="2"/>
  <c r="AF189" i="2"/>
  <c r="AF259" i="2"/>
  <c r="AF330" i="2"/>
  <c r="AF55" i="2"/>
  <c r="AF240" i="2"/>
  <c r="AF369" i="2"/>
  <c r="AF113" i="2"/>
  <c r="AF101" i="2"/>
  <c r="AF246" i="2"/>
  <c r="AF433" i="2"/>
  <c r="AF182" i="2"/>
  <c r="AF237" i="2"/>
  <c r="AF261" i="2"/>
  <c r="AF253" i="2"/>
  <c r="AF62" i="2"/>
  <c r="AF194" i="2"/>
  <c r="AF404" i="2"/>
  <c r="AF114" i="2"/>
  <c r="AF100" i="2"/>
  <c r="AF271" i="2"/>
  <c r="AF76" i="2"/>
  <c r="AF431" i="2"/>
  <c r="AF196" i="2"/>
  <c r="AF68" i="2"/>
  <c r="AF75" i="2"/>
  <c r="AF312" i="2"/>
  <c r="AF387" i="2"/>
  <c r="AF223" i="2"/>
  <c r="AF74" i="2"/>
  <c r="AF222" i="2"/>
  <c r="AF32" i="2"/>
  <c r="AF172" i="2"/>
  <c r="AF294" i="2"/>
  <c r="AF319" i="2"/>
  <c r="AF39" i="2"/>
  <c r="AF224" i="2"/>
  <c r="AF150" i="2"/>
  <c r="AF295" i="2"/>
  <c r="AF152" i="2"/>
  <c r="AF171" i="2"/>
  <c r="AF270" i="2"/>
  <c r="AF54" i="2"/>
  <c r="AF18" i="2"/>
  <c r="AF273" i="2"/>
  <c r="AF80" i="2"/>
  <c r="AF393" i="2"/>
  <c r="AF411" i="2"/>
  <c r="AF121" i="2"/>
  <c r="AF416" i="2"/>
  <c r="AF56" i="2"/>
  <c r="AF421" i="2"/>
  <c r="AF151" i="2"/>
  <c r="AF333" i="2"/>
  <c r="AF325" i="2"/>
  <c r="AF218" i="2"/>
  <c r="AF84" i="2"/>
  <c r="AF231" i="2"/>
  <c r="AF217" i="2"/>
  <c r="AF277" i="2"/>
  <c r="AF429" i="2"/>
  <c r="AF105" i="2"/>
  <c r="AF120" i="2"/>
  <c r="AF81" i="2"/>
  <c r="AF184" i="2"/>
  <c r="AF15" i="2"/>
  <c r="AF110" i="2"/>
  <c r="AF428" i="2"/>
  <c r="AF290" i="2"/>
  <c r="AF292" i="2"/>
  <c r="AF310" i="2"/>
  <c r="AF202" i="2"/>
  <c r="AF285" i="2"/>
  <c r="AF422" i="2"/>
  <c r="AF167" i="2"/>
  <c r="AF419" i="2"/>
  <c r="AF250" i="2"/>
  <c r="AF304" i="2"/>
  <c r="AF191" i="2"/>
  <c r="AF119" i="2"/>
  <c r="M13" i="2"/>
  <c r="M12" i="2"/>
  <c r="M440" i="2"/>
  <c r="M42" i="2"/>
  <c r="M327" i="2"/>
  <c r="AF42" i="2" l="1"/>
  <c r="AF327" i="2"/>
  <c r="AF12" i="2"/>
  <c r="AF439" i="2" s="1"/>
  <c r="AF13" i="2"/>
  <c r="M444" i="2"/>
  <c r="AF442" i="2" l="1"/>
  <c r="AF440" i="2"/>
  <c r="AF441" i="2"/>
  <c r="AF443" i="2" l="1"/>
  <c r="AF444" i="2" s="1"/>
</calcChain>
</file>

<file path=xl/sharedStrings.xml><?xml version="1.0" encoding="utf-8"?>
<sst xmlns="http://schemas.openxmlformats.org/spreadsheetml/2006/main" count="5160" uniqueCount="882">
  <si>
    <t>ANALISIS OFERTAS ECONOMICAS ADECUACIONES</t>
  </si>
  <si>
    <t>OBJETO</t>
  </si>
  <si>
    <t>Realizar un estudio de mercado por precios unitarios con el fin de establecer los valores de referencia para las adecuaciones requeridas en distintas Unidades de Servicios de Salud de las Subredes Integradas de Servicios de Salud Centro Oriente, Norte, Sur y Sur Occidente E.S.E., en los puntos asistenciales priorizados por la Secretaría Distrital de Salud, en el marco del proyecto “Fortalecimiento de la infraestructura y dotación del sector salud de Bogotá” y bajo los lineamientos del Modelo de Atención en Salud para Bogotá +MAS Bienestar.</t>
  </si>
  <si>
    <t>EMPRESA UNINGECOL</t>
  </si>
  <si>
    <t>EMPRESA HYLSAS</t>
  </si>
  <si>
    <t>EMPRESA F&amp;Y CONSTRUCCIONES SAS</t>
  </si>
  <si>
    <t>EMPRESA CASAS Y CASAS INGENIEROS SAS</t>
  </si>
  <si>
    <t>No (ITEM, ETAPAS O PROCESOS)</t>
  </si>
  <si>
    <t>ACTIVIDAD</t>
  </si>
  <si>
    <t>UNIDAD DE MEDIDA</t>
  </si>
  <si>
    <t>CANTIDAD</t>
  </si>
  <si>
    <t>VALOR UNITARIO</t>
  </si>
  <si>
    <t>VALOR TOTAL</t>
  </si>
  <si>
    <t>1</t>
  </si>
  <si>
    <t>PRELIMINARES</t>
  </si>
  <si>
    <t>1.1</t>
  </si>
  <si>
    <t>LOCALIZACIÓN Y REPLANTEO OBRAS GENERALES</t>
  </si>
  <si>
    <t>M2</t>
  </si>
  <si>
    <t>1.2</t>
  </si>
  <si>
    <t>PROVISIONAL DE OBRA - RED ELECTRICA INLCUYE GESTION Y CONEXIÓN DE LAS REDES PARA EL PROYECTO (Corresponde a la actividad de conexión a la red existente de la sede e instalación de contador)</t>
  </si>
  <si>
    <t>UN</t>
  </si>
  <si>
    <t>1.3</t>
  </si>
  <si>
    <t>PROVISIONALES DE OBRA - ACUEDUCTO INLCUYE GESTION Y CONEXIÓN DE LAS REDES PARA EL PROYECTO  (Corresponde a la actividad de conexión a la red existente de la sede e instalación de contador)</t>
  </si>
  <si>
    <t>1.4</t>
  </si>
  <si>
    <t>DEMOLICIÓN Y RETIRO  DE ANDENES, RAMPAS EN CONCRETO SIMPLE O EN CONCRETO REFORZADO ESPESOR VARIABLE ENTRE 0 - 0.20 M. INCLUYE: RETIRO DE CORDONES, CUNETAS, ACABADO EXISTENTE, VARILLAS DE DILATACIÓN, MORTERO DE NIVELACIÓN, CONCRETO, REFUERZO Y ENTRESUELO</t>
  </si>
  <si>
    <t>1.5</t>
  </si>
  <si>
    <t>DESMONTE, RETIRO Y DISPOSICIÓN FINAL DE TANQUES DE ALMACENAMIENTO DE AGUA EN CUALQUIER MATERIAL Y CAPACIDAD ENTRE 500 -2000 L. INCLUYE RETIRO DE ESTRUCTURA DE SOPORTE Y GRIFERIA.</t>
  </si>
  <si>
    <t>UND</t>
  </si>
  <si>
    <t>1.6</t>
  </si>
  <si>
    <t>DEMOLICIÓN DE ENCHAPES EN MAL ESTADO INCLUYE CARGUE Y RETIRO DE SOBRANTES</t>
  </si>
  <si>
    <t>1.7</t>
  </si>
  <si>
    <t>DESMONTE, RETIRO Y DISPOSICIÓN FINAL MESA EN ACERO INOXIDABLE O CONCRETO DE ANCHO VARIABLE ENTRE 0.40 -1.00 M. Y APOYOS A UNA ALTURA VARIABLE ENTRE  0.80 - 1.0 M. INCLUYE: DEMOLICIÓN  DE  ACABADO EXISTENTE, GUARDAPIÉ, APOYOS  EN  ADOBE CON SU RESPECTIVO ACABADO.</t>
  </si>
  <si>
    <t>ML</t>
  </si>
  <si>
    <t>1.8</t>
  </si>
  <si>
    <t>DESMONTE DE MUROS INTERNOS, ATICOS  EN  LADRILLO HUECO O MACIZO DE ARCILLA COCIDA, BLOQUE  DE CONCRETO SIMPLE, SISTEMA LIVIANO, EN CUAQUIER DIMENSIÓN Y ENRASE. INCLUYE:  RETIRO DE SOBRECIMIENTOS, ESTRUCTURAS EN CONCRETO QUE ESTAN VINCULADOS A LOS MUROS COMO VIGUETAS AEREAS, DOVELAS.</t>
  </si>
  <si>
    <t>1.9</t>
  </si>
  <si>
    <t>DESMONTE Y RETIRO DE PISOS EN BALDOSA DE MORTERO Y GRANO, TABLETA VITRIFICADA CON ARENON CHINO Y ADOQUIN EN CUALQUIER DIMENSIÓN. INCLUYE: RETIRO MORTERO DE NIVELACIÓN, PEGA, ENTRESUELO</t>
  </si>
  <si>
    <t>1.10</t>
  </si>
  <si>
    <t>DEMOLICIÓN DE PAÑETES EN MAL ESTADO INCLUYE CARGUE Y RETIRO DE SOBRANTES</t>
  </si>
  <si>
    <t>1.11</t>
  </si>
  <si>
    <t>DESMONTE DE CANALES DE AGUAS LLUVIAS EN MAL ESTADO INCLUYE CARGUE Y RETIRO DE SOBRANTES</t>
  </si>
  <si>
    <t>M</t>
  </si>
  <si>
    <t>1.12</t>
  </si>
  <si>
    <t>DESMONTE DE CIELO FALSO EN MAL ESTADO INCLUYE CARGUE Y RETIRO DE SOBRANTES</t>
  </si>
  <si>
    <t>1.13</t>
  </si>
  <si>
    <t>DESMONTE Y RETIRO DE APARATOS HIDROSANITARIOS. INCLUYE: RETIRO DE GRIFERIA. TAPONADA DE SALIDAS HIDRÁULICAS Y SANITARIAS. SANITARIOS</t>
  </si>
  <si>
    <t>1.14</t>
  </si>
  <si>
    <t>DEMOLICION, RETIRO Y DISPOSICIÓN FINAL DE TRAMOS DE ALEROS EXISTENTES EN CUBIERTA EN TEJA DE BARRO, PLASTICA, ZINC O ASBESTO CEMENTO EXISTENTES</t>
  </si>
  <si>
    <t>1.15</t>
  </si>
  <si>
    <t>DESMONTE, RETIRO Y DISPOSICIÓN FINAL DE EQUIPOS DE AIRES ACONDICIONADOS FUERA DE SERVICIO INCLUYE CARGUE Y RETIRO DE SOBRANTES</t>
  </si>
  <si>
    <t>1.16</t>
  </si>
  <si>
    <t>DESMONTE, RETIRO Y DISPOSICIÓN FINAL DE LUMINARIAS FUERA DE SERVICIO INCLUYE CARGUE Y RETIRO DE SOBRANTES</t>
  </si>
  <si>
    <t>1.17</t>
  </si>
  <si>
    <t>DESMONTE Y RETIRO DE MARCOS CON SU RESPECTIVA ALA DE PUERTAS METÁLICAS, ALUMINIO Y MADERA PARA  TODO TIPO DE MURO. DE ANCHO VARIABLE ENTRE 0.70-1.40 M</t>
  </si>
  <si>
    <t>1.18</t>
  </si>
  <si>
    <t>DESMONTE DE PUNTOS HIDRÁULICOS CON FILTRACIONES INCLUYE CARGUE Y RETIRO DE SOBRANTES</t>
  </si>
  <si>
    <t>1.19</t>
  </si>
  <si>
    <t>DESMONTE DE PUNTOS SANITARIOS CON FILTRACIONES D=2-4" INCLUYE CARGUE Y RETIRO DE SOBRANTES</t>
  </si>
  <si>
    <t>1.20</t>
  </si>
  <si>
    <t>DESMONTE Y RETIRO DE VENTANAS EN  MADERA, ALUMINIO O LÁMINA INCLUYE: DESMONTE DE VIDRIOS, ALFAJIAS, JAMBAS PARA CELOCIAS, PERSIANAS Y REJAS.</t>
  </si>
  <si>
    <t>1.21</t>
  </si>
  <si>
    <t>RASQUETEO Y LIJADA DE PINTURA EXISTENTE EN MAL ESTADO INCLUYE CARGUE Y RETIRO DE SOBRANTES</t>
  </si>
  <si>
    <t>1.23</t>
  </si>
  <si>
    <t xml:space="preserve">SONDEO DE LIMPIEZA PARA UNIDADES SANITARIAS OBSTRUIDAS </t>
  </si>
  <si>
    <t>SUMINISTRO, INSTALACIÓN, MONTAJE Y DESMONTAJE DE CERRAMIENTO PROVISIONAL EN DRYWALL PARA OBRAS. ESTRUCTURA TEMPORAL, FÁCIL DE INSTALAR Y DESINSTALAR, CONSTRUIDA CON PLACAS DE YESO Y PERFILES DE ACERO GALVANIZADO PARA DELIMITAR ESPACIOS DE TRABAJO SEGUROS Y CONTROLADOS, PROTEGER A LOS PACIENTES Y AL PERSONAL DE POLVO Y ESCOMBROS, Y AISLAR ÁREAS DURANTE LA CONSTRUCCIÓN O REMODELACIÓN DE LAS UNIDADES DE SERVICIOS DE SALUD</t>
  </si>
  <si>
    <t>2</t>
  </si>
  <si>
    <t>EXCAVACIONES</t>
  </si>
  <si>
    <t>2.1</t>
  </si>
  <si>
    <t>EXCAVACION MANUAL EN MATERIAL COMUN INCLUYE CARGUE Y RETIRO DE SOBRANTES</t>
  </si>
  <si>
    <t>M3</t>
  </si>
  <si>
    <t>OBRAS DE URBANISMO</t>
  </si>
  <si>
    <t>3.1</t>
  </si>
  <si>
    <t>SUMINISTRO Y COLOCACIÓN  CONCRETO DE F’C 28 MPA PARA ANDEN PERIMETRAL A LAS FACHADAS CON ACABADO ANTIDESLIZANTE CON ESPESOR 0.10 M. INCLUYE: ENTRESUELO Y RECEBO EN PIEDRA CON ESPESOR VARIABLE ENTRE 0.2-0.30 M.</t>
  </si>
  <si>
    <t>3.2</t>
  </si>
  <si>
    <t>ADECUACIÓN DE RAMPA DE ACCESO EN CONCRETO 3000 PSI E= 10 cM</t>
  </si>
  <si>
    <t>3.3</t>
  </si>
  <si>
    <t>REPARACION CONTRAPISO E= 7CM CONCRETO DE 3000 PSI PARA ZONAS EN MAL ESTADO INCLUYE MALLA ELECTROSOLDADA 5MM 15X15</t>
  </si>
  <si>
    <t>3.4</t>
  </si>
  <si>
    <t>Suministro e instalación CERRAMIENTO EN MALLA ESLABONADA, Debe incluir el suministro e instalación de postes de soporte de la malla, elementos de fijación.</t>
  </si>
  <si>
    <t>3.5</t>
  </si>
  <si>
    <t>SUMINISTRO E INSTALACIÓN CONCERTINA SOBRE MURO O REJA (INCLUYE ANDAMIO CERTIFICADO)</t>
  </si>
  <si>
    <t>3.6</t>
  </si>
  <si>
    <t>REPARACIÓN Y ADECUACIÓN DE CUNETAS EXISTENTES (INCLUYERESANES,ESMALTADAYCORRECCIÓN DE PENDIENTES) ANCHO &lt; 60 CM</t>
  </si>
  <si>
    <t>3.7</t>
  </si>
  <si>
    <t>OBRAS EXTERIORES DE JARDINERIA</t>
  </si>
  <si>
    <t>3.8</t>
  </si>
  <si>
    <t>SUMINISTRO E INSTALACIÓN DE EMPRADIZACIÓN EN PASTO, incluida tierra negra y el costo del riego hasta la entrega de las obras.</t>
  </si>
  <si>
    <t>OBRAS EN CUBIERTA</t>
  </si>
  <si>
    <t>4.1</t>
  </si>
  <si>
    <t>ESTRUCTURA METÁLICA CUBIERTAS INCLUYE: CORREAS, CONTRAVIENTOS, TENSORES, COLUMNAS, VIGAS DE AMARRE, ANCLAJES, TORNILLERÍA, SOLDADURAS,  PLATINERÍA, ANTICORROSIVO Y PINTURA. CONTEMPLA TAMBIÉN: FABRICACIÓN, TRANSPORTE, SUMINISTRO Y MONTAJE. (Fabricación, suministro, transporte, montaje y pintura de elementos en metal para conformar la estructura metálica de cubierta con anclajes, columnas, vigas, correas, conexiones, templetes, en:  Aceros ASTM A-36 para láminas, A-572 grado 50 y A-36 para ángulos en 1-1/2”, A-500 grado C para tuberías, ASTM A 1011 grado 50 f’y=3400 Kgf/cm2 de 2 mm de espesor para perlines, ASTM A 1008 grado 40 f’y=2750 Kgf/cm2 de 1.5 mm de espesor para perlines, soldaduras E70XX y E60XX, tornillería GR-5 ZINCADA (A-325) con limpieza manual SSPC-SP2, anticorrosivo alquídico 1.5 MILS terminado esmalte 1.5 MILS) Los trabajos deben contemplar el uso de andamios certificado y todos los elementos requeridos para esta actividad.</t>
  </si>
  <si>
    <t>KG</t>
  </si>
  <si>
    <t>4.2</t>
  </si>
  <si>
    <t>MEDIACAÑA EN MORTERO IMPERMABILIZADO 1:4 PARA LOSAS TECNICAS</t>
  </si>
  <si>
    <t>4.3</t>
  </si>
  <si>
    <t>PROTECCION DE LOSAS TECNICAS CON MORTERO IMPERMEABILIZADOS</t>
  </si>
  <si>
    <t>4.4</t>
  </si>
  <si>
    <t xml:space="preserve">SUMINISTRO Y REPOSICIÓN CUBIERTA EN CUBIERTA ARQUITECTONICA PARA ZONAS EN MAL ESTADO. Teja modular similar a la referencia Superthermo 0.35 de Ajover. La cual debe tener un e = 1.9 mm; resistencia térmica ( R ) de 0.0133 mhºc/Kcal y conductividad térmica ( K ) de 0.211 Kcal/mhºc, en acero galvanizado, con foil de aluminio, forma trapezoidal,  para las cubiertas del proyecto, de acuerdo a lo señalado en los Planos del Proyecto Arquitectónico y de Detalles.Los trabajos deben contemplar el uso de andamios certificado y todos los elementos requeridos para esta actividad. El costo incluye todos los costos de fijación y remates necesarios para el correcto funcionamiento </t>
  </si>
  <si>
    <t>4.5</t>
  </si>
  <si>
    <t xml:space="preserve">SUMINISTRO Y REPOSICIÓN CUBIERTA EN TEJA UPVC PARA ZONAS EN MAL ESTADO. Panel termo acústico UPVC Klar de 2.5 mm de espesor con cinco crestas y una altura de 38.00mm. Tamaño: 1.07m X 3.66m. Los trabajos deben contemplar el uso de andamios certificado y todos los elementos requeridos para esta actividad. El costo incluye todos los costos de fijación y remates necesarios para el correcto funcionamiento </t>
  </si>
  <si>
    <t>4.6</t>
  </si>
  <si>
    <t xml:space="preserve">SUMINISTRO Y REPOSICIÓN de Domos Fabricados con burbuja  de acrílico y policarbonato de alta calidad. Fabricados con burbuja de acrílico y de policarbonato de alta calidad, el marco y perfil son de aluminio R4043. Espesor de la lámina 3 mm 44cm x 44 cm o 60 cm x 60cm Color de la lámina Perla, Blanco o  Humo. El costo incluye todos los costos de fijación y remates necesarios para el correcto funcionamiento </t>
  </si>
  <si>
    <t>4.7</t>
  </si>
  <si>
    <t xml:space="preserve">SUMINISTRO Y REPOSICIÓN CUBIERTA EN POLICARBONATO PARA ZONAS EN MAL ESTADO. Láminas en POLICARBONATO multipared con características de rigidez, bajo peso y aislamiento térmico. Estructura alveolar.Tipo Pesada: Lámina en policarbonato con estructura de doble pared en espesores de 6mm. El costo incluye todos los costos de fijación y remates necesarios para el correcto funcionamiento </t>
  </si>
  <si>
    <t>4.8</t>
  </si>
  <si>
    <t>SUMINISTRO Y REPOSICIÓN DE BAJANTES DE AGUAS LLUVIAS EN PVC D=3-4" TIPO DEL MATERIAL: PVC rígido, material termoplástico compuesto de Poli (cloruro de vinilo), aditivos y exento de plastificantes. Resistencia a la Corrosión, Resistencia a la electrólisis, Resistencia a la Tensión y al Impacto.</t>
  </si>
  <si>
    <t>4.9</t>
  </si>
  <si>
    <t>SUMINISTRO Y REPOSICIÓN DE CANALES METÁLICAS CALIBRE 22</t>
  </si>
  <si>
    <t>4.10</t>
  </si>
  <si>
    <t>SUMINISTRO Y REPOSICIÓN DE CANALES PLASTICAS
TIPO DEL MATERIAL: PVC rígido, material termoplástico compuesto de Poli (cloruro de vinilo), aditivos y exento de plastificantes. Resistencia a la Corrosión, Resistencia a la electrólisis, Resistencia a la Tensión y al Impacto.</t>
  </si>
  <si>
    <t>4.11</t>
  </si>
  <si>
    <t xml:space="preserve"> FLANCHE EN LÁMINA GALVANIZADA CALIBRE 26 DESARROLLO 25CM INCLUYE ANDAMIO CERTIFICADO</t>
  </si>
  <si>
    <t>4.12</t>
  </si>
  <si>
    <t>FLANCHE EN LÁMINA GALVANIZADA CALIBRE 20 DESARROLLO 0.25 INCLUYE ANDAMIO CERTIFICADO</t>
  </si>
  <si>
    <t>4.13</t>
  </si>
  <si>
    <t>FLANCHE LAMINA GALVANIZADA CL. 20 - DESARROLLO 80 CM</t>
  </si>
  <si>
    <t>MAMPOSTERIA Y PINTURA</t>
  </si>
  <si>
    <t>5.1</t>
  </si>
  <si>
    <t>FILOS Y DILATACIONES EN PAÑETES DE MUROS EN LADRILLO A LA VISTA</t>
  </si>
  <si>
    <t>5.2</t>
  </si>
  <si>
    <t xml:space="preserve">SUMINISTRO E INSTALACION MUROS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</si>
  <si>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5.3</t>
  </si>
  <si>
    <t xml:space="preserve">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t>
  </si>
  <si>
    <t>5.4</t>
  </si>
  <si>
    <t xml:space="preserve">SUMINISTRO E INSTALACION MUROS PANEL LIVIANO DIVISORIOS EN SISTEMA DE MURO SECO CONFORMADO POR LÁMINAS DE YESO RH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</si>
  <si>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5.5</t>
  </si>
  <si>
    <t xml:space="preserve">SUMINISTRO E INSTALCION MUROS PANEL LIVIANO DIVISORIOS EN SISTEMA DE MURO SECO CONFORMADO POR LÁMINAS DE YESO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</si>
  <si>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5.6</t>
  </si>
  <si>
    <t>PAÑETE 1:3 PARA MUROS EN LADRILLO A LA VISTA</t>
  </si>
  <si>
    <t>5.7</t>
  </si>
  <si>
    <t>PAÑETE 1:3 PARA MUROS</t>
  </si>
  <si>
    <t>5.8</t>
  </si>
  <si>
    <t>PAÑETE IMPERMEABILIZADO 1:3 PARA MUROS EXPUESTOS A ZONAS HUMEDAS</t>
  </si>
  <si>
    <t>5.9</t>
  </si>
  <si>
    <t>REPOSICIÓN DE ESTUCO PLASTICO ACRILICO PARA INTERIOR Y EXTERIOR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t>
  </si>
  <si>
    <t>ESTUCO PLASTICO ACRILICO (SOBRE ENCHAPES CERAMICOS) PARA INTERIOR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t>
  </si>
  <si>
    <t>5.11</t>
  </si>
  <si>
    <t>REPOSICIÓN EN ESMALTE SINTÉTICO A BASE DE ACEITE RESISTENTE AL AGUA, CON BUENA DURABILIDAD, ALTO BRILLO Y ADHERENCIA. SIN PLOMO NI CLORO PARA CARPINTERIA METALICA EN MAL ESTADO</t>
  </si>
  <si>
    <t>PISOS Y CIELO RASO</t>
  </si>
  <si>
    <t>6.1</t>
  </si>
  <si>
    <t>REPARACIÓN ALISTADO PISO 1:3 E=0.04 M PARA ZONAS EN MAL ESTADO (Nivelación y preparación de superficies irregulares y bruscas de losas estructurales o placas de contrapiso, para recibir acabados de pisos tales como parquetón de madera, listón, tabletas cerámicas, baldosas de cemento, de gres, de granito, alfombras y vinisol, a los niveles señalados en los planos constructivos y de detalle.)</t>
  </si>
  <si>
    <t>6.2</t>
  </si>
  <si>
    <t>ALISTADO DE PISO ENDURECIDO</t>
  </si>
  <si>
    <t>6.3</t>
  </si>
  <si>
    <t>ALISTADO DE PISO IMPERMEABILIZADO  E=0,04 M (Nivelación y preparación de superficies irregulares y bruscas de losas estructurales o placas de contrapiso, para recibir acabados de pisos tales como parquetón de madera, listón, tabletas cerámicas, baldosas de cemento, de gres, de granito, alfombras y vinisol, a los niveles señalados en los planos constructivos y de detalle.)</t>
  </si>
  <si>
    <t>6.4</t>
  </si>
  <si>
    <t>SUMINISTRO E INSTALACION CIELORRASO EN LÁMINAS DE FIBROCEMENTO RH (RESISTENTE A LA HUMEDAD)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t>
  </si>
  <si>
    <t>6.5</t>
  </si>
  <si>
    <t xml:space="preserve">CIELO RASO DESMONTABLE EN SISTEMA SUSPENDIDO DE PANELES DE ALUMINIO DE APARIENCIA CONTINUA, PATRÓN DE PERFORADO ESPECIAL TIPO "C - HUNTER DOUGLAS" O EQUIVALENTE, CON ANCHO DE 45 CM, CON FIJACIÓN A SISTEMA DE PORTAPANEL OCULTO EN C FIJADO A LA ESTRUCTURA DE VIGAS. </t>
  </si>
  <si>
    <t>6.6</t>
  </si>
  <si>
    <t>PANEL CLARABOYA TRANSLÚCIDO ACRÍLICO 3mm COLOR BLANCO TOTALMENTE SELLADO EN SU PERÍMETRO CON MARQUETE EN ALUMINIO PERFIL "T" CON PINTURA ELECTROSTÁTICA BLANCA.</t>
  </si>
  <si>
    <t>6.7</t>
  </si>
  <si>
    <t>SUMINISTRO E IINSTALACION CIELO RASO ACÚSTICO FIBRA MINERAL</t>
  </si>
  <si>
    <t>6.8</t>
  </si>
  <si>
    <t>SUMINISTRO E IINSTALACION CIELORRASO POR LÁMINAS DE YESO RH O SIMILAR DE CALIDAD SUPERIOR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t>
  </si>
  <si>
    <t>6.9</t>
  </si>
  <si>
    <t>SUMINISTRO E INSTALACION CIELORRASO POR LÁMINAS DE YESO O SIMILAR DE CALIDAD SUPERIOR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t>
  </si>
  <si>
    <t>6.10</t>
  </si>
  <si>
    <t>JUNTA ESTRUCTURAL EN CIELO RASO</t>
  </si>
  <si>
    <t>6.11</t>
  </si>
  <si>
    <t>SUMINISTRO E INSTALACIÓN DE MEDIACAÑA EN PVC DE 6 CM. ENTRE CIELO RASO Y PAREDES</t>
  </si>
  <si>
    <t>6.12</t>
  </si>
  <si>
    <t xml:space="preserve">PLACA BASE CONCRETO E=0,08 SOBRE EL RELLENO EN RECEBO COMPACTADO Y PREPARADO. SE EJECUTARÁ UNA LOSA MACIZA DE CONTRAPISO EN CONCRETO REFORZADO CON UNA RESISTENCIA A LA COMPRESIÓN DEL CONCRETO DE 3000 PSI PARA ZONAS EN MAL ESTADO </t>
  </si>
  <si>
    <t>6.13</t>
  </si>
  <si>
    <t xml:space="preserve">PLACA BASE CONCRETO E=0,10 SOBRE EL RELLENO EN RECEBO COMPACTADO Y PREPARADO. SE EJECUTARÁ UNA LOSA MACIZA DE CONTRAPISO EN CONCRETO REFORZADO CON UNA RESISTENCIA A LA COMPRESIÓN DEL CONCRETO DE 3000 PSI PARA ZONAS EN MAL ESTADO </t>
  </si>
  <si>
    <t>6.14</t>
  </si>
  <si>
    <t>PULIDA Y BRILLADA DE PISO EN GRANITO DE MARMOL EXISTENTE</t>
  </si>
  <si>
    <t>6.15</t>
  </si>
  <si>
    <t>SUMINISTRO E INSTALACIÓN DE ENCHAPE CERÁMICO PARA DUROPISO BLANCO 51X51CM,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</si>
  <si>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6.16</t>
  </si>
  <si>
    <t>SUMINISTRO E INSTALACIÓN DE PISO BALDOSA DE GRANITO VIBROPRENSADA COLOR BLANCO HUILA TIPO ALFA O SIMILAR 30X30CM (INCLUYE EMBOQUILLADO, DESTRONQUE, PULIDA Y BRILLADA), SIMILAR O DE CALIDAD SUPERIOR. MORTERO DE  PEGA 1:4 CON ESPESOR MÍNIMO DE 3 CM. JUNTAS ENTRE LAS PIEZAS ENTRE 2 Y 7 MM. SELLADO JUNTAS DE HASTA 2 MM, CON LECHADA DE CEMENTO CON COLORANTE MINERAL DE IGUAL COLOR AL BALDOSÍN, ANTES DEL FRAGUADO DEL MORTERO DE PEGA. LIMPIEZA DEL TABLÓN ANTES QUE EL EMBOQUILLADO SE ENDUREZCA. DESTRONCADO, PULIDO Y BRILLADO CON ESMERILES Y A MÁQUINA. LIMPIEZA CON TRAPO IMPREGNADO CON ACPM.</t>
  </si>
  <si>
    <t>6.17</t>
  </si>
  <si>
    <t>SUMINISTRO E INSTALACIÓN DE PISO VINÍLICO DEPORTIVO. Pavimento de vinilo fabricado a partir del Policloruro de Vinilo (PVC). Espesor: 4,5 mm RECUBRIMIENTO DE POLIURETANO (PUR) 100%VINÍLICO EN LA CAPA SUPERIOR. REFORZADO CON CAPA INTERIOR DE FIBRA DE VIDRIO. SOPORTE DE ESPUMA UNICELULAR</t>
  </si>
  <si>
    <t>6.18</t>
  </si>
  <si>
    <t>SUMINISTRO E INSTALACIÓN DE PISO VINÍLICO HOMOGÉNEO ANTIDESLIZANTE EN ROLLO CON TRATAMIENTO EN POLIURETANO DE ALTA RESISTENCIA AL DESGASTE DE LAS CONDICIONES AMBIENTALES. DEBE CONTAR CON PROPIEDADES ELECTROSTÁTICAS, SER ANTIBACTERIAL E IGNÍFUGO. ESPESOR MÍNIMO 2 MM. INCLUYE SOPORTE CURVO PARA LA GENERACIÓN DE LA MEDIA CAÑA PEGADO CON ADHESIVO DE DOBLE CONTACTO Y REMATE DE ZÓCALO A UNA ALTURA DE 10 CM. COLOR SEGÚN DETALLES DE PISOS. INCLUYE CORDÓN TERMOFUNDIDO EN SITIO, MEDIACAÑA, PIRLANES, REMATES, RINCONES, ESQUINAS, ETC. (INCLUYE RETIROS DE PARCHES DE VINISOL, RESANES Y ALISTADO DEL SUSTRATO)</t>
  </si>
  <si>
    <t>6.19</t>
  </si>
  <si>
    <t>BANDAS ANTIDESLIZANTES PASOS ESCALERAS Y RAMPAS. (Suministro e instalación de bandas antideslizantes autoadhesivas en los bordes de los escalones y en las rampas a manera de pirlan)</t>
  </si>
  <si>
    <t>ENCHAPES Y ACCESORIOS BAÑOS</t>
  </si>
  <si>
    <t>7.1</t>
  </si>
  <si>
    <t>SUMINISTRO E INSTALACIÓN DE ENCHAPE DE PISOS BAÑOS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</si>
  <si>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7.2</t>
  </si>
  <si>
    <t>SUMINISTRO E INSTALACIÓN DE ENCHAPE DE MUROS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</si>
  <si>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7.3</t>
  </si>
  <si>
    <t>SUMINISTRO E INSTALACIÓN DE LAVAMANOS DISEÑO ANTIVANDÁLICO EN ACERO INOXIDABLE SATINADO, CON POCETA CIRCULAR, TIPO SOCODA REF. 202684 O SIMILAR DE CALIDAD SUPERIOR. MEDIDAS: PROFUNDIDAD 44 CM, ANCHO 42 CM, H=44 CM. INCLUYE SIFÓN Y DESAGÜE A PARED. GRIFERÍA INSTITUCIONAL ANTIVANDÁLICA DE DOS PIEZAS TIPO CORONA DE EMPOTRAR CON PUSH Y PICO DE SEGURIDAD O SIMILAR DE CALIDAD SUPERIOR, CIERRE AUTOMÁTICO TEMPORIZADO Y CARTUCHO DE CAUDAL GRADUABLE, MATERIAL METÁLICO CON RECUBRIMIENTO EN CROMO. incluida grifería antivandálica.</t>
  </si>
  <si>
    <t>7.4</t>
  </si>
  <si>
    <t>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t>
  </si>
  <si>
    <t>7.5</t>
  </si>
  <si>
    <t>SUMINISTRO E INSTALACIÓN DE SANITARIO INSTITUCIONAL CON MEDIDAS ADA CUMPLE CON CONDICIONES PARA PERSONAS CON MOVILIDAD REDUCIDA, CONSTA DE TAZA SANITARIA TIPO ADRIÁTICA ALONGADA DE CORONA, SIMILAR O DE CALIDAD SUPERIOR. MEDIDAS L=64 CM CM A=39 CM H=43 CM. RACOR METÁLICO DE 1 1/2” PARA FÁCIL INSTALACIÓN DE FLUXÓMETRO O VÁLVULAS DE DESCARGA TIPO PUSH INCRUSTADA EN MURO. ENTRADA POSTERIOR OCULTA; . INCLUYE SUMINISTRO E INSTALACIÓN CON KIT DE INSTALACIÓN PARA SOPORTE DEL SANITARIO, BRIDA DESMONTABLE, ASÍ COMO TODOS LOS ELEMENTOS DE FIJACIÓN A PISO. INCLUIDO FLUXÓMETRO</t>
  </si>
  <si>
    <t>7.6</t>
  </si>
  <si>
    <t>SUMINISTRO E INSTALACIÓN DE REPOSICIÓN DE ORINAL  PORC. VITRIF. CON ALIMENTACIÓN Y DESAGÜE EMP. CORONA. INCLUIDO FLUXÓMETRO</t>
  </si>
  <si>
    <t>7.7</t>
  </si>
  <si>
    <t>SUMINISTRO E INSTALACIÓN DE POCETA SENCILLA EN ACERO INOXIDABLE AISI 304 PARA EMPOTRAR  MEDIDAS 55 X 43 CM PROFUNDIDAD 17.5 CM. CANASTILLA PARA LAVAPLATOS 4 PULGADAS CON SIFÓN EN P TIPO GRIVAL REF. 935080001, SIMILAR O DE CALIDAD SUPERIOR.</t>
  </si>
  <si>
    <t>7.8</t>
  </si>
  <si>
    <t>SUMINISTRO E INSTALACIÓN DE POCETAS PARA CUARTOS DE ASEO CONSTRUIDAS CON BORDILLO EN CONCRETO H=25 CM, DE ACUERDO CON EL DISEÑO ESTRUCTURAL. SUPERFICIE DE ACABADO EN GRANITO FUNDIDO Y PULIDO E=1,5 CM CON MEDIACAÑA PERIMETRAL INTERNA RADIO 10%. PENDIENTE 2% TANTO DEL BORDILLO COMO DEL INTERIOR DE LA POCETA EN DIRECCIÓN AL DESAGÜE. WIN CURVO DE BORDILLO Y DILATACIONES EN PERFILES DE ALUMINIO COLOR NATURAL. SIFÓN Ø 2”.</t>
  </si>
  <si>
    <t>7.9</t>
  </si>
  <si>
    <t>SUMINISTRO E INSTALACIÓN DE DUCHA INSTITUCIONAL ANTIVANDÁLICA CON MEZCLADOR, MANERALES REDONDOS A 0.40 M DEL SUELO, REGADERA CUADRADA DE 8" EMBEBIDA A RAS CON EL CIELO RASO</t>
  </si>
  <si>
    <t>7.10</t>
  </si>
  <si>
    <t>SUMINISTRO E INSTALACIÓN DE GRIFERÍA PARA LAVAMANOS INSTITUCIONAL ANTIVANDÁLICA PUSH MESA MAX DE CORONA O SIMILAR DE CALIDAD SUPERIOR. (ESTACIONES DE ENFERMERIA)</t>
  </si>
  <si>
    <t>7.11</t>
  </si>
  <si>
    <t>SUMINISTRO E INSTALACIÓN DE GRIFERÍA PARA LAVAMANOS INSTITUCIONAL DE EMPOTRAR PUSH PICO SEGURIDAD DE CORONA O SIMILAR DE CALIDAD SUPERIOR. (HABITACIONES)</t>
  </si>
  <si>
    <t>7.12</t>
  </si>
  <si>
    <t>SUMINISTRO E INSTALACIÓN DE GRIFERÍA MONOCONTROL EN ACERO INOXIDABLE PARA MEZCLA AGUA FRÍA Y CALIENTE, MODELO CUELLO DE CISNE MARCA PAMO, SIMILAR O DE CALIDAD SUPERIOR. (ESTACIONES DE ENFERMERIA)</t>
  </si>
  <si>
    <t>7.13</t>
  </si>
  <si>
    <t>BIDÉ METÁLICO DE SANITARIO PARA LAVADO DE PATOS COMPUESTO POR LAS SIGUIENTES PIEZAS DE INSTALACIÓN: VÁLVULA DE REGULACIÓN DOBLE MÉTALICA PARA SALIDA DE AGUA, ACOPLE PARA CONEXIÓN CON SANITARIO, MANGUERA FLEXIBLE CON RECUBRIEMIENTO METÁLICO, TELEDUCHA CON SOPORTE EN ACERO INOXIDABLE ACABADO SATINADO. RESISTENTE A LA CORROSIÓN, PELADO Y DECOLORACIÓN POR AGUA. REF. 937330001 DE GRIVAL O SIMILAR DE CALIDAD SUPERIOR. (ESTACION DE ENFERMERIA)</t>
  </si>
  <si>
    <t>7.14</t>
  </si>
  <si>
    <t>SUMINISTRO E INSTALACIÓN DE LLAVE DE EXTENSIÓN TIPO JARDÍN METÁLICA DE 1/2", CON ESCUDO DE PARED Y CONEXIÓN A MANGUERA. MEDIDAS: 15 CM X 9 CM. RESISTENCIA A LA CORROSIÓN POR AGUA Y PRODUCTOS DE LIMPIEZA. INSTALACIÓN EN MURO. (POCETA CUARTO DE ASEO)</t>
  </si>
  <si>
    <t>7.15</t>
  </si>
  <si>
    <t>SUMINISTRO E INSTALACIÓN DE LLAVE METÁLICA PARA JARDÍN EN ACERO CON SISTEMA DE CANDADO PARA CONEXIÓN A RED DE AGUA FRÍA DE 3/4" CON CONTROL DE GRIFO DE ESFERA. (POCETA CUARTO DE ASEO)</t>
  </si>
  <si>
    <t>7.16</t>
  </si>
  <si>
    <t>SUMINISTRO E INSTALACIÓN DE DUCHA DE EMERGENCIA CON LAVAOJOS DE ACCIONAMIENTO MANUAL CON PALANCA EN LA DUCHA Y PUSH EN EL LAVAOJOS DE EMERGENCIA. DIÁMETRO DE SUMINISTRO DE 1 1/4’’, PRESIÓN DE TRABAJO: 30 – 90 PSI, PUNTO A.F. DUCHA LAVA OJOS 1 1/4" Y SALIDA SANITARIA 2”. CABEZAL Y RECIPIENTE EN A.B.S. RESISTENTE A QUÍMICOS, SOPORTE GALVANIZADO CON CINTA PREVENTIVA. CERTIFICADA PARA CUMPLIR LAS NORMAS ANSI Z358.1 DE DUCHA Y LAVAOJOS ESTÁNDAR. REFERENCIA 12-AA-8320 LÍNEA HAWS DE ACCESORIOS Y ACABADOS O SIMILAR DE CALIDAD SUPERIOR.(ESTACIONES DE ENFERMERIA)</t>
  </si>
  <si>
    <t>7.17</t>
  </si>
  <si>
    <t>SUMINISTRO E INSTALACIÓN DE BARRA DE SEGURIDAD PARA UNIDADES SANITARIAS DE MOVILIDAD REDUCIDA, DE FIJACIÓN A LA PARED CONFORMADA POR TUBULAR RECTO REDONDO EN ACERO INOXIDABLE SATINADO CALIBRE 18 AISI 304 DE DIÁMETRO 1 1/4” (32MM) CALIBRE 18 L=36'', DOS BRIDAS DE SOPORTE CON PERFORACIONES PARA INSTALACIÓN EN MURO EN LÁMINA DE ACERO INOXIDABLE AISI SAE 304 CALIBRE 14 (ESPESOR 1.9MM), INCLUYE ESCUDOS Y HERRAJES.</t>
  </si>
  <si>
    <t>7.18</t>
  </si>
  <si>
    <t>SUMINISTRO E INSTALACIÓN DE TELEDUCHA DERIVADA DEL MEZCLADOR, CON UN GRIFO REGULADOR EN LA DUCHA Y OTRO EN LA TELEDUCHA, EN CAJILLA DE PLACA SINTÉTICA 30+30+12CM Y TAPA CON MARCO DE ACERO INOXIDABLE AISI 304 CON CERRADURA</t>
  </si>
  <si>
    <t>7.19</t>
  </si>
  <si>
    <t>SUMINISTRO E INSTALACIÓN DE REJILLA RECTANGULAR TIPO "PISO TRADICIONAL 100" (HOMECENTER O SIMILAR) CMX10CM 2" ACERO AISI304, INCLUYE ELEMENTOS Y MANO DE OBRA PARA CORRECTA INSTALACIÓN (BOCA PUERTA BAÑOS)</t>
  </si>
  <si>
    <t>7.20</t>
  </si>
  <si>
    <t>SUMINISTRO E INSTALACIÓN DE JABONERA DE INCRUSTAR RESINA SINTETICA DE 0.15*0.30*0.12 de profundidad (PARA BAÑOS HABITACIONES)</t>
  </si>
  <si>
    <t>7.21</t>
  </si>
  <si>
    <t>SUMINISTRO E INSTALACIÓN DE DISPENSADOR DE TOALLAS DE PAPEL VERTICAL PARA BATERÍAS DE BAÑOS, TIPO ACCESORIOS &amp; ACABADOS O SIMILAR DE CALIDAD SUPERIOR. MODELO DE SOBREPONER EN ACERO INOXIDABLE SATINADO, CHAPA DE SEGURIDAD CON LLAVE. SISTEMA DE FIJACIÓN OCULTA. DIMENSIONES: 36.9 CM X 28 CM X 10.2 CM.</t>
  </si>
  <si>
    <t>7.22</t>
  </si>
  <si>
    <t xml:space="preserve">SUMINISTRO E INSTALACIÓN DE PERCHA SENCILLA EN ACERO INOXIDABLE SATINADO DE FIJACIÓN OCULTA CON TORNILLOS. ESCUDO REDONDO Ø 2 CM, BARRA CILÍNDRICA L=48,5 CM Y ELEMENTO SUJETADOR. TIPO ACCESORIOS &amp; ACABADOS O SIMILAR DE CALIDAD SUPERIOR. APLICACIÓN EN BAÑOS Y VESTIERES. </t>
  </si>
  <si>
    <t>7.23</t>
  </si>
  <si>
    <t>SUMINISTRO E INSTALACIÓN DE ORGANIZADOR DE ESCOBAS Y PORTA UTENSILIOS EN ACERO INOXIDABLE DE ATORNILLAR A PARED. DIMENSIONES: L=30 CM, A=3 CM. REF. PORTA ESCOBAS TRIPLE  DE ENCHAPES Y APLIQUES, O SIMILAR DE CALIDAD SUPERIOR.</t>
  </si>
  <si>
    <t>7.24</t>
  </si>
  <si>
    <t>SUMINISTRO E INSTALACIÓN DE MEDIDOR PARA AGUA Ø2''</t>
  </si>
  <si>
    <t>7.25</t>
  </si>
  <si>
    <t>SUMINISTRO E INSTALACIÓN Secador de manos tipo Potenza de Corona para espacios públicos de alto tráfico, en acero inoxidable. Fácil sistema de instalación interna, Sensor automático antivandálico, Rango de sensado entre 9 y 15 cm, Apagado automático con sensor antivandálico y temporizador de 60 segundos, Material en acero inoxidable, Motor de escobillas de alta duración.</t>
  </si>
  <si>
    <t>7.26</t>
  </si>
  <si>
    <t>SUMINISTRO E INSTALACIÓN de dispensador de toallas tipo Corona elaborado en acero inoxidable 304, para espacios públicos de alto tráfico, cuenta con una ranura para conocer la cantidad de toallas restantes para abastecimiento.</t>
  </si>
  <si>
    <t>7.27</t>
  </si>
  <si>
    <t>SUMINISTRO E INSTALACIÓN ESPEJO ANTIVANDÁLICO INCLINADO Dimensiones: 917 alto x 610 ancho x 123 prof. (mm)</t>
  </si>
  <si>
    <t>7.28</t>
  </si>
  <si>
    <t>Suministro, transporte e instalación de grifeira tipo fluxometro de flujo ajustable para sanitarios y/o orinales.</t>
  </si>
  <si>
    <t>7.29</t>
  </si>
  <si>
    <t>Suministro, transporte e instalación de Grifería lavamanos tipo push para lavamanos, incluye acople.</t>
  </si>
  <si>
    <t>7.30</t>
  </si>
  <si>
    <t>Suministro, transporte e instalación Llave de regulación metálica satinada para lavamanos</t>
  </si>
  <si>
    <t>7.31</t>
  </si>
  <si>
    <t>Suministro, transporte e instalación de griferia tipo cuello de ganzo para lavados tipo monocontrol, incluye acople.</t>
  </si>
  <si>
    <t xml:space="preserve">ELECTRICIDAD, COMUNICACIONES Y ESPECIALES	</t>
  </si>
  <si>
    <t>8.1</t>
  </si>
  <si>
    <t xml:space="preserve">SUMINISTRO E INSTALACION DE ALIMENTADOR TABLERO A UPS EN CABLE TIPO LS CU 4X#4 AWG +1 # 6 AWG TIERRA AWG  </t>
  </si>
  <si>
    <t>8.2</t>
  </si>
  <si>
    <t xml:space="preserve">SUMINISTRO E INSTALACION DE RAMAL ALIMENTADOR EN TIPO LS CU 12F + 12N + 12T AWG POR BANDEJA O TUBERIA EMT </t>
  </si>
  <si>
    <t>8.3</t>
  </si>
  <si>
    <t xml:space="preserve">SUMINISTRO E INSTALACION DE RAMAL ALIMENTADOR EN TIPO LS CU 10F + 10N + 12T AWG POR BANDEJA O TUBERIA EMT </t>
  </si>
  <si>
    <t>8.4</t>
  </si>
  <si>
    <t>SUMINISTRO E INTALACION DE TUBERIA EMT DE 1", INCLUYE ELEMENTOS DE SUJECION, ACCESORIOS EMT Y CAJAS DE PASO.</t>
  </si>
  <si>
    <t>8.5</t>
  </si>
  <si>
    <t>SUMINISTRO E INTALACION DE TUBERIA EMT DE 3/4", INCLUYE ELEMENTOS DE SUJECION, ACCESORIOS EMT Y CAJAS DE PASO.</t>
  </si>
  <si>
    <t>8.6</t>
  </si>
  <si>
    <t>SUMINISTRO E INSTALACIÓN DE RIEL CHANEL CON ACCESORIOS DE SUJECIÓN, ABRAZADERAS, GRAPAS, SUJETADORES Y VARILLA ROSCADA PARA SOPORTE DE TUBERIA IMC</t>
  </si>
  <si>
    <t>8.7</t>
  </si>
  <si>
    <t>SALIDA PARA  LUMINARIA DE EMERGENCÍA EN TECHO TIPO MICKEY MOUSE Y AVISO (incluye Luminaria)</t>
  </si>
  <si>
    <t>8.8</t>
  </si>
  <si>
    <t xml:space="preserve">SUMINISTRO E INSTALACION DE SALIDA DE ALUMBRADO. INCLUYE CAJA GALVANIZADA 2400, SUPLEMENTO, TRES METROS DE ACOMETIDA 3X12 AWG LS, TRES METROS DE TUBERÍA EMT ¾´´, CONEXIÓN DE TOMA ELÉCTRICA SEGÚN NORMATIVIDAD TÉCNICA VIGENTE Y SEGÚN NORMATIVIDAD RETIE Y NTC 2050   </t>
  </si>
  <si>
    <t>8.9</t>
  </si>
  <si>
    <t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t>
  </si>
  <si>
    <t>8.10</t>
  </si>
  <si>
    <t>SUMINISTRO E INSTALACION DE SALIDA TOMA  DOBLE POLO A TIERRA 15 A 12OV  REGULADA COLOR NARANJA NEMA 5 -15R LEVITON. INCLUYE CAJA GALVANIZADA 2400, SUPLEMENTO, TRES METROS DE ACOMETIDA 3X12 AWG LS, TRES METROS DE TUBERÍA EMT ¾´´, CONEXIÓN DE TOMA ELÉCTRICA SEGÚN NORMATIVIDAD TÉCNICA VIGENTE Y SEGÚN NORMATIVIDAD RETIE Y NTC 2050</t>
  </si>
  <si>
    <t>8.11</t>
  </si>
  <si>
    <t>8.12</t>
  </si>
  <si>
    <t xml:space="preserve">SUMINISTRO E INSTALACION DE SALIDA TOMA  DOBLE  GFCI 15 A 12OV  NEMA 5 -15R LEVITON. INCLUYE CAJA GALVANIZADA 2400, SUPLEMENTO, TRES METROS DE ACOMETIDA 3X12 AWG LS, TRES METROS DE TUBERÍA EMT ¾´´, CONEXIÓN DE TOMA ELÉCTRICA SEGÚN NORMATIVIDAD TÉCNICA VIGENTE Y SEGÚN NORMATIVIDAD RETIE Y NTC 2050 </t>
  </si>
  <si>
    <t>8.13</t>
  </si>
  <si>
    <t>SUMINISTRO E INSTALACION DE SALIDA TOMA BIFASICA 208 V 20A NEMA 5 20R LEVITON, INCLUYE CAJA GALVANIZADA  INCLUYE CAJA GALVANIZADA 2400, SUPLEMENTO, TRES METROS DE ACOMETIDA 3X12 AWG LS, TRES METROS DE TUBERÍA EMT ¾´´, CONEXIÓN DE TOMA ELÉCTRICA SEGÚN NORMATIVIDAD TÉCNICA VIGENTE Y SEGÚN NORMATIVIDAD RETIE Y NTC 2050</t>
  </si>
  <si>
    <t>8.14</t>
  </si>
  <si>
    <t xml:space="preserve">SUMINISTRO E INSTALACION DE SALIDA TOMA TRIFÁSICA 208 V 30A NEMA 5 20R LEVITON, INCLUYE CAJA GALVANIZADA  INCLUYE CAJA GALVANIZADA 2400, SUPLEMENTO, TRES METROS DE ACOMETIDA 3X12 AWG LS, TRES METROS DE TUBERÍA EMT ¾´´, CONEXIÓN DE TOMA ELÉCTRICA SEGÚN NORMATIVIDAD TÉCNICA VIGENTE Y SEGÚN NORMATIVIDAD RETIE Y NTC 2050 </t>
  </si>
  <si>
    <t>8.15</t>
  </si>
  <si>
    <t>SUMINISTRO E INSTALACION DE SALIDA DE  INTERRUPTOR SENCILLO (INCLUYE APARATO)</t>
  </si>
  <si>
    <t>8.16</t>
  </si>
  <si>
    <t>SUMINISTRO E INSTALACION DE SALIDA DE  INTERRUPTOR DOBLE   (INCLUYE APARATO)</t>
  </si>
  <si>
    <t>8.17</t>
  </si>
  <si>
    <t>SUMINISTRO E INSTALACIÓN DE GABINETE DE 30X30X20CM CON BREAKER TIPO INDUESTRIAL T-RAYOS X</t>
  </si>
  <si>
    <t>8.18</t>
  </si>
  <si>
    <t>SUMINISTRO E INSTALACION DE TABLERO DE 30 CIRCUITOS,TRIFASICO,5H, 225 A-220V,CON PUERTA Y CHAPA,  CON ESPACIO PARA TOTALIZADOR.TAA3P</t>
  </si>
  <si>
    <t>8.19</t>
  </si>
  <si>
    <t>SUMINISTRO E INSTALACION DE TABLERO DE 24 CIRCUITOS,TRIFASICO,5H, 225 A-220V,CON PUERTA Y CHAPA,  CON ESPACIO PARA TOTALIZADOR.TAA3P</t>
  </si>
  <si>
    <t>8.20</t>
  </si>
  <si>
    <t>SUMINISTRO E INSTALACION DE TABLERO DE 18 CIRCUITOS,TRIFASICO,5H, 225 A-220V,CON PUERTA Y CHAPA,  CON ESPACIO PARA TOTALIZADOR.TAA3P</t>
  </si>
  <si>
    <t>8.21</t>
  </si>
  <si>
    <t>SUMINISTRO E INSTALACION DE TABLERO DE 12 CIRCUITOS,TRIFASICO,5H, 225 A-220V,CON PUERTA Y CHAPA,  CON ESPACIO PARA TOTALIZADOR.TAA3P</t>
  </si>
  <si>
    <t>8.22</t>
  </si>
  <si>
    <t>GABINETE DE 30X30X20CM CON BREAKER TIPO INDUSTRIAL ASC.1 Y ASC.2</t>
  </si>
  <si>
    <t>8.23</t>
  </si>
  <si>
    <t>TRANSFERENCIA PARA SISTEMA DE RED CONTRA INCENDIO CON PROTECCIÓN INDUSTRIAL DE 3X320A MAGNETICO 100 kA.</t>
  </si>
  <si>
    <t>8.24</t>
  </si>
  <si>
    <t xml:space="preserve">GABINETE TABLERO GENERAL AA DE 70X70X30CM, INCLUYE BREAKERS TIPO INDUSTRIAL Y TOTALIZADOR </t>
  </si>
  <si>
    <t>8.25</t>
  </si>
  <si>
    <t>BANCO DE CAPACITORES DE 150 kVA, CON RELÉ DE 5 PASOS, CON 1 PASO FIJO Y 4 PASOS AUTOMÁTICOS PARA 150kVA EFÉCTIVOS A 208V, ACTUACION EN EL QUINTO ARMONICO (5) Y CON CONTACTOR AUXILIAR EN LA ENTRADA COMÚN DEL RELÉ PARA CONMUTACIÓN DE PASOS AUTOMÁTICOS</t>
  </si>
  <si>
    <t>8.26</t>
  </si>
  <si>
    <t>SUMINISTRO E INSTALACIÓN DE TOTALIZADOR INDUSTRIAL DE 3X600 A  25 kA - BANCO CONDENSADOR</t>
  </si>
  <si>
    <t>8.27</t>
  </si>
  <si>
    <t>SUMINISTRO E INSTALACIÓN DE TOTALIZADOR CAJA MOLDEADA DE 3X200 HASTA 3X250 A  25 kA ,</t>
  </si>
  <si>
    <t>8.28</t>
  </si>
  <si>
    <t>SUMINISTRO E INSTALACIÓN DE TOTALIZADOR CAJA MOLDEADA DE 3X100 A HASTA 3X150 A  25 kA ,</t>
  </si>
  <si>
    <t>8.29</t>
  </si>
  <si>
    <t>SUMINISTRO E INSTALACIÓN DE TOTALIZADOR CAJA MOLDEADA DE 3X80 A  10 kA ,</t>
  </si>
  <si>
    <t>8.30</t>
  </si>
  <si>
    <t>SUMINISTRO E INSTALACIÓN DE TOTALIZADOR CAJA MOLDEADA DE 3X40 HASTA 3X60 A  10 kA ,</t>
  </si>
  <si>
    <t>8.31</t>
  </si>
  <si>
    <t>SUMINISTRO E INSTALACIÓN DE TOTALIZADOR CAJA MOLDEADA DE 3X30 A  10 kA ,</t>
  </si>
  <si>
    <t>8.32</t>
  </si>
  <si>
    <t xml:space="preserve">SUMINISTRO E INSTALACION DE BREAKER ENCHUFABLE 1X40 A 3X30A , 120/240V </t>
  </si>
  <si>
    <t>8.33</t>
  </si>
  <si>
    <t xml:space="preserve">SUMINISTRO E INSTALACION DE BREAKER ENCHUFABLE 1X30 A 3X30A , 120/240V </t>
  </si>
  <si>
    <t>8.34</t>
  </si>
  <si>
    <t xml:space="preserve">SUMINISTRO E INSTALACION DE BREAKER ENCHUFABLE 1X15 A 3X30A , 120/240V </t>
  </si>
  <si>
    <t>8.35</t>
  </si>
  <si>
    <t xml:space="preserve">SUMINISTRO E INSTALACION DE BREAKER ENCHUFABLE 2X30 A 3X30A , 120/240V </t>
  </si>
  <si>
    <t>8.36</t>
  </si>
  <si>
    <t xml:space="preserve">SUMINISTRO E INSTALACION DE BREAKER ENCHUFABLE 2X20 A 3X30A , 120/240V </t>
  </si>
  <si>
    <t>8.37</t>
  </si>
  <si>
    <t>SALIDA PARA CAMARAS CCTV INCLUYE CAMARA (INCLUYE CAMARA CCTV)</t>
  </si>
  <si>
    <t>8.38</t>
  </si>
  <si>
    <t>SALIDA PARA LECTORA BIOMETRICA DE HUELLA (INCLUYE LECTORA)</t>
  </si>
  <si>
    <t>8.39</t>
  </si>
  <si>
    <t>SALIDA TV</t>
  </si>
  <si>
    <t>8.40</t>
  </si>
  <si>
    <t>SALIDA PARA TECLADO ALARMA (INCLUYE TECLADO ALARMA)</t>
  </si>
  <si>
    <t>8.41</t>
  </si>
  <si>
    <t>SALIDA PARA MONITOR 32" (INCLUYE MONITOR 32")</t>
  </si>
  <si>
    <t>8.42</t>
  </si>
  <si>
    <t>SUMINISTRO E INSTALACIÓN CABLE UTP CAT 5E</t>
  </si>
  <si>
    <t>8.43</t>
  </si>
  <si>
    <t>SALIDA PARA DVR (INCLUYE DVR)</t>
  </si>
  <si>
    <t>8.44</t>
  </si>
  <si>
    <t>SUMINISTRO E INSTALACION DE BANDEJA PORTACABLES   DE 300X54 MM TIPO CABLOFIL CON TODOS LOS ACCESORIOS DE INSTALACIÓN Y FIJACIÓN SISTEMA ELÉCTRICO NCLUYE CABLE TIERRA DE BANDEJA CALIBRE 8 AWG</t>
  </si>
  <si>
    <t>8.45</t>
  </si>
  <si>
    <t>SUMINISTRO E INSTALACION DE BANDEJA PORTACABLES  TIPO ESCALERA DE GALVANIZADA DE 30X8X2.4 CON TODOS LOS ACCESORIOS DE INSTALACIÓN Y FIJACIÓN METALICA,  INCLUYE CABLE TIERRA DE BANDEJA CALIBRE 8 AWG</t>
  </si>
  <si>
    <t>8.46</t>
  </si>
  <si>
    <t>SUMINISTRO E INSTALACION DE CANALETA METALICA EN COLD ROLLED CALIBRE 22 DE 12X5 cM  CON DIVISIÓN, EN RECUBRIMIENTO DE PINTURA ELECTROSTÁTICA</t>
  </si>
  <si>
    <t>8.47</t>
  </si>
  <si>
    <t>SUMINISTRO E INSTALACIÓN DE PANEL LED CUADRADO DE INCRUSTAR, 60X60 CM, 40 W, 3600LM, 4100K, IP20, 50000 H (COMPRENDE EL SUMINISTRO E INSTALACIÓN DE UNA LUMINARIA PANEL LED 60X60CM, 40W, DRIVER MULTIVOLTAJE, 3600LM, BLANCO 4100K, 35.000 HORAS DE VIDA ÚTIL O SUPERIOR, IP 20 O SUPERIOR, MARCO EN ALUMINIO, TENSIÓN DE CONEXIÓN 100-277V.)</t>
  </si>
  <si>
    <t>8.48</t>
  </si>
  <si>
    <t>SUMINISTRO E INSTALACIÓN DE PANEL LED REDONDO DE INCRUSTAR, 30 CM, 24W, 1720LM, 4000K, IP20, 30000H. (COMPRENDE EL SUMINISTRO E INSTALACIÓN DE UNA LUMINARIA TIPO PANEL LED REDONDO DE INCRUSTAR O SOBREPONER DE 24W, 1720LM O SUPERIOR, BLANCO 4000K, 25.000 HORAS VIDA ÚTIL O SUPERIOR, IP 20 O SUPERIOR, CHASIS EN ALUMINIO, DIFUSOR EN POLICARBONATO.  )</t>
  </si>
  <si>
    <t>8.49</t>
  </si>
  <si>
    <t>SUMINISTRO E INSTALACIÓN DE APLIQUE LED DE SOBREPONER, 18 W, 1260 LM, 6500K, IP20, 25000 H (SUMINISTRO E INSTALACIÓN DE APLIQUE LED DE SOBREPONER, 18 W, 1260 LM, 6500K, IP20, 25000 H )</t>
  </si>
  <si>
    <t>8.50</t>
  </si>
  <si>
    <t>SUMINISTRO E INSTALACIÓN DE APLIQUE LED DE SOBREPONER, 18 W, 1260 LM, 6500K, IP20, 25000 H (COMPRENDE EL SUMINISTRO E INSTALACIÓN DE UNA LUMINARIA PARA SOBREPONER O DESCOLGAR HERMÉTICA, DOS TUBOS LED T8 DE 18 W, CON DRIVER INSTANTÁNEO MULTIVOLTAJE, IP65, BLANCO 4000K, 3600LM, DIFUSOR EN POLICARBONATO, TENSIÓN DE CONEXIÓN 100-240V. )</t>
  </si>
  <si>
    <t>8.51</t>
  </si>
  <si>
    <t>SUMINISTRO E INSTALACIÓN DE SALIDAS VOZ Y DATOS SENCILLAS O DOBLES  -TUBERÍA EMT 1" CAJA ESPECIAL 4X4X4, SUPLEMENTO, TRES METROS DE TUBERÍA EMT ¾´´</t>
  </si>
  <si>
    <t>8.52</t>
  </si>
  <si>
    <t>SUMINISTRO E INSTALACIÓN DE RACK DE 2 MT X 90 CM</t>
  </si>
  <si>
    <t>8.53</t>
  </si>
  <si>
    <t xml:space="preserve">SUMINISTRO E INSTALACION PATCH PANEL CAT. 6A 48 PUERTOS. </t>
  </si>
  <si>
    <t>8.54</t>
  </si>
  <si>
    <t>SUMINISTRO E INSTALACIÓN DE ORGANIZADOR DOBLE  HORIZONTAL DELANTERO-TRASERO 2U ALTA DENSIDAD</t>
  </si>
  <si>
    <t>8.55</t>
  </si>
  <si>
    <t>SUMINISTRO E INSTALACIÓN DE MULTITOMAS 5 TOMAS CALIDAD COMPUTO CON CORDON Y CLAVIJA</t>
  </si>
  <si>
    <t>8.56</t>
  </si>
  <si>
    <t>SUMINISTRO E INSTALACION PATCH CORD CAT. 6A DE 1.5 METROS.</t>
  </si>
  <si>
    <t>8.57</t>
  </si>
  <si>
    <t xml:space="preserve">SUMINISTRO E INSTALACIÓN DE CABLE CAT. 6A FUTP LSZH POR TUBERIA O BANDEJA </t>
  </si>
  <si>
    <t>8.58</t>
  </si>
  <si>
    <t>SUMINISTRO E INSTALACIÓN DE SWITCH 48 PTO ADMNISTRABLE INLUYE SLOT PARA FIBRA</t>
  </si>
  <si>
    <t>8.59</t>
  </si>
  <si>
    <t>SUMINISTRO E INSTALACIÓN DE  ENLACE EN FIBRA OPTICA MULTIMODO, 12 HILOS OM5</t>
  </si>
  <si>
    <t>8.60</t>
  </si>
  <si>
    <t>SUMINISTRO E INSTALACION FACE PLATE 2 INSERTOS BLANCO EJECUTIVO</t>
  </si>
  <si>
    <t>8.61</t>
  </si>
  <si>
    <t>SUMINISTRO E INSTALACIÓN DE SALIDAS ACCES POINT - TUBERÍA EMT FASE 1" - CAJA ESPECIAL 10 X10X6". SUPLEMENTO, TRES METROS DE TUBERÍA EMT  1´´</t>
  </si>
  <si>
    <t>8.62</t>
  </si>
  <si>
    <t>CERTIFICACIÓN DE PUNTOS VOZ Y DATOS</t>
  </si>
  <si>
    <t>8.63</t>
  </si>
  <si>
    <t>CERTIFICACION RETIE</t>
  </si>
  <si>
    <t>8.64</t>
  </si>
  <si>
    <t>CERTIIFCACION RETILAP</t>
  </si>
  <si>
    <t>8.65</t>
  </si>
  <si>
    <t>SUMINISTRO E INSTALACIÓN DE SALIDAS SENSORES DE HUMO, TERMICOS Y CO</t>
  </si>
  <si>
    <t>8.66</t>
  </si>
  <si>
    <t>SUMINISTRO E INSTALACIÓN DE SALIDAS ESTACIONES MANUALES</t>
  </si>
  <si>
    <t>8.67</t>
  </si>
  <si>
    <t>SUMINISTRO E INSTALACIÓN DE SALIDAS SIRENAS  Y LUCES ESTROBOSCOPICAS</t>
  </si>
  <si>
    <t>8.68</t>
  </si>
  <si>
    <t>SUMINISTRO E INSTALACIÓN DE SALIDA MODULOS MONITOREO Y/O CONTROL</t>
  </si>
  <si>
    <t>8.69</t>
  </si>
  <si>
    <t>DESMONTE APARATOS (TOMACORRIENTES, LUMINARIAS, FACEPLATE, DETECTORES DE INCENDIO, ESTACION MANUAL, LUZ ESTROBOSCOPICA, CAMARA DE SEGURIDAD, ETC)</t>
  </si>
  <si>
    <t>8.70</t>
  </si>
  <si>
    <t>DESMONTE CANALIZACIONES</t>
  </si>
  <si>
    <t>8.71</t>
  </si>
  <si>
    <t>Suministro, transporte e instalación de luminaria tipo panel LED 30x120cm 45W, incluye encauchetado, clavija, soporte y demás elmentos.</t>
  </si>
  <si>
    <t>8.72</t>
  </si>
  <si>
    <t>Suministro, transporte e instalación de luminaria tipo panel LED 60x60cm 45W, incluye encauchetado, clavija, soporte y demás elmentos.</t>
  </si>
  <si>
    <t>8.73</t>
  </si>
  <si>
    <t>Suministro, transporte e instalación de luminaria tipo panel LED 30x120cm 45W Hermética, incluye encauchetado, clavija, soporte y demás elmentos.</t>
  </si>
  <si>
    <t>8.74</t>
  </si>
  <si>
    <t>Suministro, transporte e instalación de luminaria tipo LED de Emergencia silvania o similar, incluye encauchetado, clavija, soporte y demás elmentos, 90 minutos de autonomia.</t>
  </si>
  <si>
    <t>8.75</t>
  </si>
  <si>
    <t>Luminaria industrial tipo hermética, diseñada con LED de alta eficacia y driver independiente. Proyección uniforme de la luz, reduce los costos de consumo de energía y de mantenimiento. Flujo luminoso de 4200lm, potencia de 40W, IP65, tension de 120V, referencia JP27370 LED HERMETICA 40W NW de la marca Sylvania</t>
  </si>
  <si>
    <t>8.76</t>
  </si>
  <si>
    <t>Luminaria tipo bala LED resesada con drive independiente, proyeccion uniforme de la luz, flujo luminosos de 3300 LM potencia de 30W, IPE 20, tension de 120 referencia p26829 tipo silvania o similar.</t>
  </si>
  <si>
    <t xml:space="preserve">HIDRAULICAS	</t>
  </si>
  <si>
    <t>9.1</t>
  </si>
  <si>
    <t>TUBERIA PVC-P RDE-21        2"</t>
  </si>
  <si>
    <t>9.2</t>
  </si>
  <si>
    <t>ACCESORIO PVC-P               2"</t>
  </si>
  <si>
    <t>9.3</t>
  </si>
  <si>
    <t>TUBERIA  ACERO ISO 65   2"</t>
  </si>
  <si>
    <t>9.4</t>
  </si>
  <si>
    <t>ACCESORIO  ACERO  GALVANIZADO  ROSCAR 2"</t>
  </si>
  <si>
    <t>9.5</t>
  </si>
  <si>
    <t>VALVULA P.D. ROSCAR 125 PSI VAPOR 200 PSI AGUA 2"</t>
  </si>
  <si>
    <t>9.6</t>
  </si>
  <si>
    <t>CHEQUE HIDRO 2"</t>
  </si>
  <si>
    <t>9.7</t>
  </si>
  <si>
    <t>FLOTADOR MECANICO DE 2"</t>
  </si>
  <si>
    <t>9.8</t>
  </si>
  <si>
    <t>CAJA PARA MEDIDOR TOTALIZADOR 2"</t>
  </si>
  <si>
    <t>9.9</t>
  </si>
  <si>
    <t>CHEQUE CORTINA 2.1/2"</t>
  </si>
  <si>
    <t>9.10</t>
  </si>
  <si>
    <t>JUNTA DE EXPANSION BORRACHA 2"</t>
  </si>
  <si>
    <t>9.11</t>
  </si>
  <si>
    <t>VALVULA DE PIE BRONCE 2"</t>
  </si>
  <si>
    <t>9.12</t>
  </si>
  <si>
    <t>UNION UNIVERSAL 2.1/2"</t>
  </si>
  <si>
    <t>9.13</t>
  </si>
  <si>
    <t>9.14</t>
  </si>
  <si>
    <t>VALVULA P.D. ROSCAR 125 PSI VAPOR 200 PSI AGUA 2.1/2"</t>
  </si>
  <si>
    <t>9.15</t>
  </si>
  <si>
    <t>MANOMETROS  GLICERINA RANGO HASTA 200 PSI 2"</t>
  </si>
  <si>
    <t>9.16</t>
  </si>
  <si>
    <t xml:space="preserve">VALVULA DE ALIVIO </t>
  </si>
  <si>
    <t>9.17</t>
  </si>
  <si>
    <t>VALVULA DE BOLA 1.1/2"</t>
  </si>
  <si>
    <t>9.18</t>
  </si>
  <si>
    <t>TUBERIA ACERO 2.1/2"</t>
  </si>
  <si>
    <t>9.19</t>
  </si>
  <si>
    <t>TUBERIA ACERO 2"</t>
  </si>
  <si>
    <t>9.20</t>
  </si>
  <si>
    <t>ACCESORIO ACERO 2"</t>
  </si>
  <si>
    <t>9.21</t>
  </si>
  <si>
    <t>ACCESORIO ACERO 2.1./2"</t>
  </si>
  <si>
    <t>9.22</t>
  </si>
  <si>
    <t>COPA EXCENTRICA 2.1./2"</t>
  </si>
  <si>
    <t>9.23</t>
  </si>
  <si>
    <t>NIPLE PASAMURO ACERO INOXIDABLE SOLDADO TIPO 316 2"</t>
  </si>
  <si>
    <t>9.24</t>
  </si>
  <si>
    <t>PUNTO A.F. LAVAMANOS  1/2"</t>
  </si>
  <si>
    <t>9.25</t>
  </si>
  <si>
    <t>PUNTO A.F. SANITARIO DE TANQUE    1/2"</t>
  </si>
  <si>
    <t>9.26</t>
  </si>
  <si>
    <t>PUNTO A.F. DUCHA 1/2"</t>
  </si>
  <si>
    <t>9.27</t>
  </si>
  <si>
    <t>PUNTO A.F. LAVAPLATOS 1/2"</t>
  </si>
  <si>
    <t>9.28</t>
  </si>
  <si>
    <t>PUNTO A.F. POCETA DE ASEO 1/2"</t>
  </si>
  <si>
    <t>9.29</t>
  </si>
  <si>
    <t>PUNTO A.F. SILLAS ODONTOLOGIA 1/2"</t>
  </si>
  <si>
    <t>9.30</t>
  </si>
  <si>
    <t>PUNTO A.F. ORINAL 1/2"</t>
  </si>
  <si>
    <t>9.31</t>
  </si>
  <si>
    <t xml:space="preserve">TUBERIA PVC-P RDE-9    1/2"         </t>
  </si>
  <si>
    <t>9.32</t>
  </si>
  <si>
    <t xml:space="preserve">ACCESORIO PVC-P     1/2"             </t>
  </si>
  <si>
    <t>9.33</t>
  </si>
  <si>
    <t>TUBERIA PVC-P RDE-11   3/4"</t>
  </si>
  <si>
    <t>9.34</t>
  </si>
  <si>
    <t xml:space="preserve">ACCESORIO PVC-P   3/4"  </t>
  </si>
  <si>
    <t>9.35</t>
  </si>
  <si>
    <t>TUBERIA PVC-P RDE-13,5  1"</t>
  </si>
  <si>
    <t>9.36</t>
  </si>
  <si>
    <t xml:space="preserve">ACCESORIO PVC-P    1"      </t>
  </si>
  <si>
    <t>9.37</t>
  </si>
  <si>
    <t xml:space="preserve">TUBERIA PVC-P RDE-21     1.1/4"   </t>
  </si>
  <si>
    <t>9.38</t>
  </si>
  <si>
    <t>ACCESORIO PVC-P             1.1/4"</t>
  </si>
  <si>
    <t>9.39</t>
  </si>
  <si>
    <t>TUBERIA PVC-P RDE-21       1.1/2"</t>
  </si>
  <si>
    <t>9.40</t>
  </si>
  <si>
    <t>ACCESORIO PVC-P               1.1/2"</t>
  </si>
  <si>
    <t>9.41</t>
  </si>
  <si>
    <t>TUBERIA PVC-P RDE-21       2"</t>
  </si>
  <si>
    <t>9.42</t>
  </si>
  <si>
    <t>9.43</t>
  </si>
  <si>
    <t>TUBERIA PVC-P RDE-21      2.1/2"</t>
  </si>
  <si>
    <t>9.44</t>
  </si>
  <si>
    <t>ACCESORIO PVC-P               2.1/2"</t>
  </si>
  <si>
    <t>9.45</t>
  </si>
  <si>
    <t>VALVULA P.D. ROSCAR 125 PSI VAPOR 200 PSI AGUA 1/2"</t>
  </si>
  <si>
    <t>9.46</t>
  </si>
  <si>
    <t>VALVULA P.D. ROSCAR 125 PSI VAPOR 200 PSI AGUA 3/4"</t>
  </si>
  <si>
    <t>9.47</t>
  </si>
  <si>
    <t>VALVULA EXPULSORA DE AIRE (Ver especificación) 1"</t>
  </si>
  <si>
    <t>9.48</t>
  </si>
  <si>
    <t>PUNTO A.C. CALENTADOR 1/2"</t>
  </si>
  <si>
    <t>9.49</t>
  </si>
  <si>
    <t>PUNTO A.C. DUCHA 1/2"</t>
  </si>
  <si>
    <t>9.50</t>
  </si>
  <si>
    <t>TUBERIA  CPVC 1/2"</t>
  </si>
  <si>
    <t>9.51</t>
  </si>
  <si>
    <t>ACCESORIO CPVC  1/2"</t>
  </si>
  <si>
    <t>9.52</t>
  </si>
  <si>
    <t>TUBERIA PVC-P  3"</t>
  </si>
  <si>
    <t>9.53</t>
  </si>
  <si>
    <t>ACCESORIO TUBERIA PVC-P  3"</t>
  </si>
  <si>
    <t>9.54</t>
  </si>
  <si>
    <t>VALVULA P.D. 3"</t>
  </si>
  <si>
    <t>9.55</t>
  </si>
  <si>
    <t>CHEQUE CORTINA 3"</t>
  </si>
  <si>
    <t>9.56</t>
  </si>
  <si>
    <t>BRIDA PVC 3"</t>
  </si>
  <si>
    <t>9.57</t>
  </si>
  <si>
    <t>SANITARIO 4"</t>
  </si>
  <si>
    <t>9.58</t>
  </si>
  <si>
    <t>LAVAMANOS 2"</t>
  </si>
  <si>
    <t>9.59</t>
  </si>
  <si>
    <t>LAVAPLATOS 2"</t>
  </si>
  <si>
    <t>9.60</t>
  </si>
  <si>
    <t>POCETAS ASEO 3"</t>
  </si>
  <si>
    <t>9.61</t>
  </si>
  <si>
    <t>SILLAS ODONTOLOGIA 2"</t>
  </si>
  <si>
    <t>9.62</t>
  </si>
  <si>
    <t>SIFON DE PISO 2"</t>
  </si>
  <si>
    <t>9.63</t>
  </si>
  <si>
    <t>SIFON DE PISO 4"</t>
  </si>
  <si>
    <t>9.64</t>
  </si>
  <si>
    <t>TUBERIA PVC-S  2"</t>
  </si>
  <si>
    <t>9.65</t>
  </si>
  <si>
    <t>ACCESORIO PVC-S  2"</t>
  </si>
  <si>
    <t>9.66</t>
  </si>
  <si>
    <t>TUBERIA PVC-S  4"</t>
  </si>
  <si>
    <t>9.67</t>
  </si>
  <si>
    <t>ACCESORIO PVC-S  4"</t>
  </si>
  <si>
    <t>9.68</t>
  </si>
  <si>
    <t>TUBERIA PVC-S  6"</t>
  </si>
  <si>
    <t>9.69</t>
  </si>
  <si>
    <t>ACCESORIO PVC-S  6"</t>
  </si>
  <si>
    <t>9.70</t>
  </si>
  <si>
    <t>TUBERIA PVC-L  2"</t>
  </si>
  <si>
    <t>9.71</t>
  </si>
  <si>
    <t>TUBERIA PVC-L  3"</t>
  </si>
  <si>
    <t>9.72</t>
  </si>
  <si>
    <t>TUBERIA PVC-L  4"</t>
  </si>
  <si>
    <t>9.73</t>
  </si>
  <si>
    <t>JUNTAS DE EXPANSIÓN PVCS 4"</t>
  </si>
  <si>
    <t>9.74</t>
  </si>
  <si>
    <t>VALVULA ADMISORA DE AIRE MINIVENT 2"</t>
  </si>
  <si>
    <t>9.75</t>
  </si>
  <si>
    <t>TUBERIA PARA ALCANTARILLADO PARED ESTRUCTURADA 6"</t>
  </si>
  <si>
    <t>9.76</t>
  </si>
  <si>
    <t>ACCESORIO PARA ALCANTARILLADO 6"</t>
  </si>
  <si>
    <t>9.77</t>
  </si>
  <si>
    <t>TUBERIA PVC-S   6"</t>
  </si>
  <si>
    <t>9.78</t>
  </si>
  <si>
    <t>9.79</t>
  </si>
  <si>
    <t>TRAGANTE 6*4</t>
  </si>
  <si>
    <t>9.80</t>
  </si>
  <si>
    <t>JUNTAS DE EXPANSION PVCS 6"</t>
  </si>
  <si>
    <t>9.81</t>
  </si>
  <si>
    <t>TUBERIA PARA ALCANTARILLADO PARED ESTRUCTURADA 10"</t>
  </si>
  <si>
    <t>9.82</t>
  </si>
  <si>
    <t>ACCESORIO PARA ALCANTARILLADO 10"</t>
  </si>
  <si>
    <t>9.83</t>
  </si>
  <si>
    <t>TUBERIA PVC CORRUGADA 4"</t>
  </si>
  <si>
    <t>9.84</t>
  </si>
  <si>
    <t>GRAVA PARA FILTRO</t>
  </si>
  <si>
    <t>9.85</t>
  </si>
  <si>
    <t>GEOTEXTIL NO TEJIDO REF. 1600</t>
  </si>
  <si>
    <t>9.86</t>
  </si>
  <si>
    <t>ABRAZADERA  TIPO PERA 1/2"</t>
  </si>
  <si>
    <t>9.87</t>
  </si>
  <si>
    <t>ABRAZADERA  TIPO PERA 3/4"</t>
  </si>
  <si>
    <t>9.88</t>
  </si>
  <si>
    <t>ABRAZADERA  TIPO PERA 1"</t>
  </si>
  <si>
    <t>9.89</t>
  </si>
  <si>
    <t>ABRAZADERA  TIPO PERA 1.1/4"</t>
  </si>
  <si>
    <t>9.90</t>
  </si>
  <si>
    <t>ABRAZADERA  TIPO PERA 1.1/2"</t>
  </si>
  <si>
    <t>9.91</t>
  </si>
  <si>
    <t>ABRAZADERA  TIPO PERA 2"</t>
  </si>
  <si>
    <t>9.92</t>
  </si>
  <si>
    <t>ABRAZADERA  TIPO PERA 4"</t>
  </si>
  <si>
    <t>9.93</t>
  </si>
  <si>
    <t>ABRAZADERA  TIPO PERA 6"</t>
  </si>
  <si>
    <t>9.94</t>
  </si>
  <si>
    <t>MONTAJE BOMBAS EYECTORAS</t>
  </si>
  <si>
    <t>9.95</t>
  </si>
  <si>
    <t>MONTAJE DE MEDIDORES AGUA FRIA</t>
  </si>
  <si>
    <t>9.96</t>
  </si>
  <si>
    <t>EQUIPO DE PRESIÓN PARA SUMINISTRO</t>
  </si>
  <si>
    <t>CAJAS  DE INSPECCION (TODAS LAS ACTIVIDADES INCLUYEN EL SUMINISTRO E  INSTALACION)</t>
  </si>
  <si>
    <t>10.1</t>
  </si>
  <si>
    <t>CAJA DE INSPECCION 60X60</t>
  </si>
  <si>
    <t>10.2</t>
  </si>
  <si>
    <t>CAJA DE INSPECCION 60X60 EN CONCRETO REFORZADO &lt;= 1,0 MTS CON MARCO Y TAPA METALICA E= 0,20 MTS</t>
  </si>
  <si>
    <t>10.3</t>
  </si>
  <si>
    <t>CAJA DE INSPECCION 80X80</t>
  </si>
  <si>
    <t>10.4</t>
  </si>
  <si>
    <t>CAJA DE INSPECCION 100X100</t>
  </si>
  <si>
    <t>10.5</t>
  </si>
  <si>
    <t>CAJA DE INSPECCION 0,7M X 0,7 M EN CONCRETO REFORZADO HASTA 1.50 M.DE ALTURA CON MARCO Y TAPA METALICA E= 0,20 M</t>
  </si>
  <si>
    <t>10.6</t>
  </si>
  <si>
    <t>CAJA DE INSPECCION 1 M X 1 M EN CONCRETO REFORZADO HASTA 1.50 M.DE ALTURA CON MARCO Y TAPA METALICA E= 0,20 M</t>
  </si>
  <si>
    <t>10.7</t>
  </si>
  <si>
    <t xml:space="preserve">LIMPIEZA DE CAJAS DE INSPECCION </t>
  </si>
  <si>
    <t>10.8</t>
  </si>
  <si>
    <t>RENIVELACION CAJAS DE INSPECCION</t>
  </si>
  <si>
    <t>VIDRIOS Y ESPEJOS (TODAS LAS ACTIVIDADES INCLUYEN EL SUMINISTRO E INSTALACIÓN)</t>
  </si>
  <si>
    <t>11.1</t>
  </si>
  <si>
    <t>SUMINISTRO E INSTALACIÓN ESPEJOS BISELADOS 1.5 DE E=4MM</t>
  </si>
  <si>
    <t>11.2</t>
  </si>
  <si>
    <t>SUMINISTRO E INSTALACIÓN VIDRIOS INCOLOROS DE 4MM CON PELÍCULA DE SEGURIDAD EN AMBAS CARAS</t>
  </si>
  <si>
    <t>11.3</t>
  </si>
  <si>
    <t>SUMINISTRO E INSTALACIÓN VIDRIO 5 MM CON PELÍCULA DE SEGURIDAD</t>
  </si>
  <si>
    <t>11.4</t>
  </si>
  <si>
    <t>SUMINISTRO E INSTALACIÓN VIDRIO LAMINADO DE SEGURIDAD ESPESOR 10MM CON SAN BLASTING TIPO PERSIANA</t>
  </si>
  <si>
    <t>11.5</t>
  </si>
  <si>
    <t>SUMINISTRO E INSTALACIÓN VIDRIOS INCOLOROS DE 6MM CON PELÍCULA DE SEGURIDAD EN AMBAS CARAS</t>
  </si>
  <si>
    <t>11.6</t>
  </si>
  <si>
    <t>SUMINISTRO E INSTALACIÓN PELÍCULA DE SEGURIDAD 4 MICRAS (AMBAS CARAS)</t>
  </si>
  <si>
    <t>11.7</t>
  </si>
  <si>
    <t>SUMINISTRO E INSTALACIÓN SANDBLASTING COLOR OPAL SÓLIDO O TIPO PERSIANA(AMBASCARAS)</t>
  </si>
  <si>
    <t>11.8</t>
  </si>
  <si>
    <t>SUMINISTRO E NSTALACION DE DIVISION FIJA O MOVIL EN VIDRIO TEMPLADO DE 10MM CON HERRAJES EN ACERO INOXIDABLE. INC PELICULA DE SEGURIDAD DE 4MICRAS POR UNA CARA,ELEMENTOS DE FIJACION Y ACCESORIOS COMPLEMENTARIOS COMO BARRAS DE GIRO,MANIJAS, CHAPAS</t>
  </si>
  <si>
    <t>CERRADURAS (TODAS LAS ACTIVIDADES INCLUYEN EL SUMINISTRO E INSTALACIÓN)</t>
  </si>
  <si>
    <t>12.1</t>
  </si>
  <si>
    <t>SUMINISTRO E INSTALACIÓN CERRADURA CILÍNDRICA</t>
  </si>
  <si>
    <t>12.2</t>
  </si>
  <si>
    <t xml:space="preserve">SUMINISTRO E INSTALACIÓN CERRADURA DE SOBREPONER
</t>
  </si>
  <si>
    <t>12.3</t>
  </si>
  <si>
    <t>SUMINISTRO E INSTALACIÓN CERROJO O TIPO TEJO</t>
  </si>
  <si>
    <t>FACHADA</t>
  </si>
  <si>
    <t>13.1</t>
  </si>
  <si>
    <t>PANEL IDENTIFICATIVO GENERAL Suministro y colocación de panel identificativo general, compuesta por una placa de acrílico transparente (metacrilato de colada incoloro), tipo POLICRIL o equivalente técnico superior, de 2 cm de espesor, con vinilo adhesivo impreso a 1440 dpi, en trasparente espejado más blanco tipo Avery 900 Super Cast o equivalente técnico o superior. Fijado con distanciadores al paramento.</t>
  </si>
  <si>
    <t>13.2</t>
  </si>
  <si>
    <t>PANEL INFORMATIVO PISO Suministro y colocación de panel informativo de piso compuestos por una placa de acrílico transparente (metacrilato de colada incoloro), tipo POLICRIL o equivalente técnico superior, de 1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estos paneles será a 190cm desde suelo terminado a 
parte superior del panel. Dimensiones 65x45cm</t>
  </si>
  <si>
    <t>13.3</t>
  </si>
  <si>
    <t xml:space="preserve">PANEL INFORMATIVO PISO ASCENSOR Suministro y colocación de panel informativo de piso ascensor compuestos por una placa de acrílico transparente (metacrilato de colada incoloro), tipo POLICRIL o equivalente técnico superior, de 1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estos paneles será a 190cm desde suelo terminado a parte superior del panel. Dimensiones 150x80cm. </t>
  </si>
  <si>
    <t>13.4</t>
  </si>
  <si>
    <t>PANEL IDENTIFICATIVO ESPECÍFICO SALA Suministro y colocación de Placa de señalización (panel identificativo específico de sala de 300x100mm) compuesto por por una placa de acrílico transparente (metacrilato de colada incoloro), tipo POLICRIL o equivalente técnico superior, de 0,4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este panel será a 190cm desde suelo terminado a parte superior del panel.</t>
  </si>
  <si>
    <t>13.5</t>
  </si>
  <si>
    <t>PANEL DE INFORMACIÓN Suministro y colocación de panel de información modular (para colocar varias notas informativas tamaño letter con orientación vertical) compuesta por doble placa de acrílico transparente (metacrilato de colada) tipo POLICRIL o equivalente técnico superior, de 0,4 cm de espesor. Ambas placas estarán unidas en la parte inferior y abiertas por la parte superior para facilitar el reemplazo de la información impresa. Dispondrán además de topes interiores verticales también de metacrilato para separación de cada una de las hojas. Colocado sobre el paramento mediante fijaciones de acero inoxidable.</t>
  </si>
  <si>
    <t>TRÁMITES</t>
  </si>
  <si>
    <t>14.1</t>
  </si>
  <si>
    <t>Trámite de Solicitud de concepto de Reparaciones Locativas de Curaduría</t>
  </si>
  <si>
    <t>EQUIPOS DE TIPO INDUSTRIAL</t>
  </si>
  <si>
    <t>15.1</t>
  </si>
  <si>
    <t>Plataforma salvaescaleras que cumplen con la norma colombiana NTC 5926-5. Para escaleras rectas y curvas, permite subir y bajar en silla de ruedas por escaleras con curvas interiores y exteriores; Capacidad de carga: 225kg; Color: Estandard RAL 7035. Dim. max. de la plataforma: Longitud: 1250mm. Anchura: 900mm; Velocidad: 6m / min; Volumen: Bajo 60 dB; Inclinación de guía: 0 – 47°; Alimentación eléctrica: 1 x 110V ó 1 x 220V, para cargar baterías a 24V DC</t>
  </si>
  <si>
    <t>15.2</t>
  </si>
  <si>
    <t>Ascensor de Personas Discapacitadas o con Movilidad Reducida que cumpla con la NORMA TÉCNICA COLOMBIANA NTC 4349, cabina con capacidad para una silla de ruedas y un acompañante. 630 kg Ancho de cabina: 1 100 mm Profundidad de cabina: 1 400 mm</t>
  </si>
  <si>
    <t>15.3</t>
  </si>
  <si>
    <t>SUMINISTRO E INSTALACIÓN DE PLANTA ELÉCTRICA TRIFASICA CABINADA DE 5 KW EFECTIVOS EN L ALTURA DE BOGOTÁ O MÁS.</t>
  </si>
  <si>
    <t>15.4</t>
  </si>
  <si>
    <t>SUMINISTRO E INSTALACIÓN DE PLANTA ELÉCTRICA TRIFASICA CABINADA DE 12 KW EFECTIVOS EN L ALTURA DE BOGOTÁ O MÁS.</t>
  </si>
  <si>
    <t>15.5</t>
  </si>
  <si>
    <t>SUMINISTRO E INSTALACIÓN DE PLANTA ELÉCTRICA TRIFASICA CABINADA DE 20 KW EFECTIVOS EN L ALTURA DE BOGOTÁ O MÁS.</t>
  </si>
  <si>
    <t>15.6</t>
  </si>
  <si>
    <t>SUMINISTRO E INSTALACIÓN DE PLANTA ELÉCTRICA TRIFASICA CABINADA DE 40 KW EFECTIVOS EN L ALTURA DE BOGOTÁ O MÁS.</t>
  </si>
  <si>
    <t>15.7</t>
  </si>
  <si>
    <t>MANTENIMIENTO CORRECTIVO Y PREVENTIVO CON PUESTA EN MARCHA DE ELECTROBOMBAS EQUIPO PRESION-RED CONTRAINCENDIOS Y EYECTORAS.INC DESMONTE-DESARME-CAMBIO SELLOMECANICO-CAMBIO DE RODAMIENTOS-CAMBIO AROSELLO-SECADO DE EMBOBINADO-BARNIZADO EMBOBINADO-CAMBIO BORNERA DE CONEXIÓN-PINTURA PROTECCION - INSTALACIÓN</t>
  </si>
  <si>
    <t xml:space="preserve">UN </t>
  </si>
  <si>
    <t>CARPINTERIA METALICA (TODAS LAS ACTIVIDADES INCLUYEN EL SUMINISTRO E INSTALACIÓN</t>
  </si>
  <si>
    <t>16.1</t>
  </si>
  <si>
    <t>SUMINISTRO E INSTALACIÓN DE PUERTA METÁLICA CON MARCO EN LAMINA COLDROLLED LISA CALIBRE 18 ENTAMBORADA CON REFUERZO INTERNO,BISAGRAS,PASADOR,TERMINADA CON ANTICORROSIVO,PINTADA E INSTALADA (Puertas con ancho variable entre 0,85m a 1,00 m de ancho y de altura variable entre 2,30m a 2,70m)</t>
  </si>
  <si>
    <t>16.2</t>
  </si>
  <si>
    <t>SUMINISTRO E INSTALACIÓN DE PUERTA  METÁLICA CON MARCO EN LÁMINA COLDROLLED LISA CALIBRE18,ENTAMBORADA CON REFUERZO INTERNO,BISAGRAS,INCLUYE CERRADURA DE SEGURIDAD TIPO CERROJO DOBLE,MANIJA INTERIOR-EXTERIOR Y CON DOS PERSIANAS (SUPERIOR E INFERIOR)DEH=0,30X0,60M,TERMINADA CON ANTICORROSIVO,PINTADA E INSTALADA (Puertas con ancho variable entre 0,85m a 1,00 m de ancho y de altura variable entre 2,30m a 2,70m)</t>
  </si>
  <si>
    <t>16.3</t>
  </si>
  <si>
    <t>SUMINISTRO E INSTALACIÓN DE PUERTA PERSIANA CON MARCO EN LÁMINA COLDROLLED LISA CALIBRE18, CON BISAGRAS Y PASADOR,TERMINADA CON ANTICORROSIVO, PINTADA E INSTALADA (Puertas con ancho variable entre 0,85m a 1,00 m de ancho y de altura variable entre 2,30m a 2,70m)</t>
  </si>
  <si>
    <t>16.4</t>
  </si>
  <si>
    <t>SUMINISTRO E INSTALACIÓN DE PUERTA METÁLICA CON MARCO EN LÁMINA COLDROLLED LISA CALIBRE18,ENTAMBORADA CON REFUERZO INTERNO, BISAGRAS, INCLUYE CERRADURA DE SOBRE PONER LLAVE MULTIPUNTO, MANIJA INTERIOR-EXTERIOR,TERMINADA CON ANTICORROSIVO,PINTADA E INSTALADA (Puertas con ancho variable entre 0,85m a 1,00 m de ancho y de altura variable entre 2,30m a 2,70m)</t>
  </si>
  <si>
    <t>16.5</t>
  </si>
  <si>
    <t>SUMINISTRO E INSTALACIÓN DE REJA METÁLICA SIN MARCO EN TUBO CUADRADO DE 3/4",TIPO BANCO,INCLUYE BISAGRAS, MARCO, PASADOR, CANDADO Y PROTECTOR DE CANDADO,TERMINADA CON ANTICORROSIVO ,PINTADA E INSTALADA.</t>
  </si>
  <si>
    <t>16.6</t>
  </si>
  <si>
    <t>SUMINISTRO E INSTALACIÓN DE HOJA PARA PUERTA METÁLICA SIN MARCO EN LÁMINA COLDROLLED LISA CALIBRE18,EN TAMBORADA  CON REFUERZO INTERNO,BISAGRAS,INCLUYE CERRADURA DE SEGURIDAD TIPO CERROJO DOBLE,MANIJA INTERIOR-EXTERIOR Y MIRILLA CON VIDRIO Y PELÍCULA DE SEGURIDAD,TERMINADA CON ANTICORROSIVO,PINTADA E INSTALADA.  (Puertas con ancho variable entre 0,85m a 1,00 m de ancho y de altura variable entre 2,30m a 2,70m)</t>
  </si>
  <si>
    <t>16.7</t>
  </si>
  <si>
    <t>SUMINISTRO E INSTALACIÓN DE HOJA PARA PUERTA METÁLICA SIN MARCO EN LÁMINA COLDROLLED LISA CALIBRE18,ENTAMBORADA CON REFUERZO INTERNO,BISAGRAS,INCLUYE CERRADURA DE SEGURIDAD TIPO CERROJO  DOBLE,MANIJA INTERIOR-EXTERIOR Y CON DOS PERSIANAS(SUPERIOR E INFERIOR)DEH=0,30X0,60M,TERMINADA CON ANTICORROSIVO,PINTADA E INSTALADA.  (Puertas con ancho variable entre 0,85m a 1,00 m de ancho y de altura variable entre 2,30m a 2,70m)</t>
  </si>
  <si>
    <t>16.8</t>
  </si>
  <si>
    <t>SUMINISTRO E INSTALACIÓN DE HOJA PARA PUERTA METÁLICA SIN MARCO EN LÁMINA COLDROLLED LISA CALIBRE18,EN TAMBORADA CON REFUERZO INTERNO,BISAGRAS,INCLUYE CERRADURA DE SOBRE PONER LLAVE MULTIPUNTO,MANIJA INTERIOR-EXTERIOR,TERMINADA CON ANTICORROSIVO,PINTADA E INSTALADA. (Puertas con ancho variable entre 0,85m a 1,00 m de ancho y de altura variable entre 2,30m a 2,70m)</t>
  </si>
  <si>
    <t>16.9</t>
  </si>
  <si>
    <t>SUMINISTRO E INSTALACIÓN DE HOJA PARA PUERTA METÁLICA SIN MARCO EN LÁMINA COLDROLLED LISA CALIBRE18,ENTAMBORADA CON REFUERZO INTERNO,BISAGRAS,INCLUYE CERRADURA DE POMO METÁLICA,TERMINADA CON ANTICORROSIVO,PINTADA E INSTALADA.  (Puertas con ancho variable entre 0,85m a 1,00 m de ancho y de altura variable entre 2,30m a 2,70m)</t>
  </si>
  <si>
    <t>16.10</t>
  </si>
  <si>
    <t>SUMINISTRO E INSTALACIÓN DE PUERTAS CORREDIZA EN ALUMINIO Y ACRÍLICO(INCLUYE MARCO, BISAGRAS Y PASADOR.  (Puertas con ancho variable entre 0,85m a 1,00 m de ancho y de altura variable entre 2,30m a 2,70m)</t>
  </si>
  <si>
    <t>16.11</t>
  </si>
  <si>
    <t>SUMINISTRO E INSTALACIÓN DE PASAMANOS EN TUBERÍA DE AGUA NEGRA DE1-1/4" PROTEGIDO CON ANTICORROSIVO,PINTADO EN ESMALTE COLOR CON SOPORTES PLÁSTICO.INSTALADO.</t>
  </si>
  <si>
    <t>16.12</t>
  </si>
  <si>
    <t>SUMINISTRO E INSTALACIÓN DE BARANDA EN TUBERÍA DE AGUA NEGRA,EL TUBO PASAMANOS DE 2" AL IGUAL QUE LOS TUBOS PEDESTALES CON PLATINA DEFIJACION,Y ESCALERILLA VERTICAL EN TUBERIA DE 3/4" CON SEPARACION CADA 9CM PROTEGIDO CON ANTICORROSIVO,PINTADO EN ESMALTE COLOR . INSTALADO.</t>
  </si>
  <si>
    <t>16.13</t>
  </si>
  <si>
    <t>SUMINISTRO E INSTALACIÓN DE VENTANA  METÁLICA EN LÁMINA COLDROLLED CALIBRE 18 SIN BATIENTES,TERMINADA CON ANTICORROSIVO,PINTURA EN ESMALTE COLOR,INCLUYE VIDRIO DE 4MM INCOLORO CON PELÍCULA DE SEGURIDAD Y HERRAJES.INSTALADA.</t>
  </si>
  <si>
    <t>16.14</t>
  </si>
  <si>
    <t>SUMINISTRO E INSTALACIÓN DE VENTANA METÁLICA EN LÁMINA COLDROLLED CALIBRE 18 CON REJILLA SUPERIOR,TERMINADA CON ANTICORROSIVO, PINTURA EN ESMALTE COLOR,INCLUYE VIDRIO DE 4MM INCOLORO CON PELÍCULA DE SEGURIDAD Y HERRAJES.INSTALADA.</t>
  </si>
  <si>
    <t>16.15</t>
  </si>
  <si>
    <t>SUMINISTRO E INSTALACIÓN DE VENTANA METÁLICA EN LÁMINA COLDROLLED CALIBRE 18 TERMINADA CON ANTICORROSIVO,PINTURA EN ESMALTE COLOR,INCLUYE VIDRIO DE 4MM INCOLORO CON PELÍCULA DE SEGURIDAD Y HERRAJES.INSTALADA.</t>
  </si>
  <si>
    <t>16.16</t>
  </si>
  <si>
    <t>PASAMANOS EN PERFIL METALICO 2" X 1/2" EN PINTURA ESMALTE COLOR GRIS GRAFITO.</t>
  </si>
  <si>
    <t>16.17</t>
  </si>
  <si>
    <t>SUMINISTRO E INSTALACION DE REJILLA METALICA PARA CARCAMO,INC MARCO Y CONTRAMARCO B= 0.35 a 0.45, INC ANTICORROSIVO</t>
  </si>
  <si>
    <t>16.18</t>
  </si>
  <si>
    <t>SUMINISTRO E INSTALACIÓN DE REJILLA METALICA PARA CARCAMO ANCHO = 0.47 M</t>
  </si>
  <si>
    <t>16.19</t>
  </si>
  <si>
    <t>SUMINISTRO E INSTALACIÓN DE REJILLA METALICA PARA CARCAMO ANCHO = 0.30 M</t>
  </si>
  <si>
    <t>16.20</t>
  </si>
  <si>
    <t>SUMINISTRO E INSTALACIÓN DE REJILLA METÁLICA PARA CÁRCAMO EN ÁNGULO DE1-1/4"x1/8"(MARCO), PLATINA DE ARRIOSTRAMIENTO EN1"x1/8",Y CONTRAMARCO EN ANGULO DE1"x3/16", INCLYE ANTICORROSIVO Y PINTURA ESMALTE TIPO ACABADO.</t>
  </si>
  <si>
    <t>16.21</t>
  </si>
  <si>
    <t>MARCO DE PUERTAS (INCLUYE PINTURA Y BASE ANTICORROSIVO)</t>
  </si>
  <si>
    <t>16.22</t>
  </si>
  <si>
    <t>SUMINISTRO E INSTALACIÓN PUERTAS EN PERSIANA EN TUBULAR 9 DE 4X8 CALIBRE 18 Y PERSIANA CALIBRE 18 PINTADAS EN ANTICORROSIVO (NO INCLUYE BARRA ANTIPANICO)</t>
  </si>
  <si>
    <t>16.23</t>
  </si>
  <si>
    <t>SUMINISTRO E INSTALACIÓN DE PUERTA VENTANA METALICA EN PEINASO 10X4CAL18 CON PISA VIDRIO Y VIDRIO LAMINADO 3+3 (NO INCLUYE BARRA ANTIPANICO)</t>
  </si>
  <si>
    <t>16.24</t>
  </si>
  <si>
    <t>SUMINISTRO E INSTALACIÓN  DE PUERTA DE ACCESO PEATONAL DE CERRAMIENTO CON SOPORTE PRINCIPAL EN TUBO CUADRADO DE 100X100 EN 2MM TUBO PERIMETRAL  DE 2"POR1-1/8",MALLA ONDULADA GALVANIZADA DE 2" PISA DORES EN ANGULO,FALLEBAS Y PASADOR EN 3/8".</t>
  </si>
  <si>
    <t>16.25</t>
  </si>
  <si>
    <t>SUMINISTRO E INSTALACIÓN LAMINA GALVANIZADA PARA JUNTAS DE PISO ESTRUCTURAS,40CM ANCHO, CAL 20.</t>
  </si>
  <si>
    <t>CARPINTERIA METALICA EN ALUMINIO (TODAS LAS ACTIVIDADES INCLUYEN EL SUMINISTRO E INSTALACIÓN)</t>
  </si>
  <si>
    <t>17.1</t>
  </si>
  <si>
    <t>SUMINISTRO E INSTALACIÓN DE VENTANA EN ALUMINIO SIN BATIENTES,TERMINADA,INCLUYE VIDRIO DE 4 MM INCOLORO CON PELÍCULA DE SEGURIDAD Y HERRAJES.INSTALADA. (APLICA COLOR CRUDO O BLANCO)</t>
  </si>
  <si>
    <t>17.2</t>
  </si>
  <si>
    <t>SUMINISTRO E INSTALACIÓN DE VENTANA EN ALUMINIO CON REJILLA SUPERIOR,TERMINADA,INCLUYE VIDRIO DE 4MM INCOLORO CON PELÍCULA  DE SEGURIDAD Y HERRAJES. (APLICA COLOR CRUDO O BLANCO)</t>
  </si>
  <si>
    <t>17.3</t>
  </si>
  <si>
    <t>SUMINISTRO E INSTALACIÓN DE VENTANA EN ALUMINIO,TERMINADA,INCLUYE VIDRIO DE 4MM INCOLORO CON PELÍCULA DE SEGURIDAD Y HERRAJES.INSTALADA. (APLICA COLOR CRUDO O BLANCO)</t>
  </si>
  <si>
    <t>17.4</t>
  </si>
  <si>
    <t>SUMINISTRO E INSTALACIÓN DE VENTANA CORREDIZA EN ALUMINIO TERMINADA,INCLUYE VIDRIO DE 4MM INCOLORO CON PELÍCULA DE SEGURIDAD Y HERRAJES.INSTALADA,. (APLICA COLOR CRUDO O BLANCO)</t>
  </si>
  <si>
    <t>17.5</t>
  </si>
  <si>
    <t>SUMINISTRO EI NSTALACIÓN DE PUERTA-VENTANA EN ALUMINIO, TERMINADA, INCLUYE VIDRIO DE 4MM INCOLORO CON PELÍCULA DE SEGURIDAD, HERRAJES Y CERRADURA. (APLICA COLOR CRUDO O BLANCO)</t>
  </si>
  <si>
    <t>17.6</t>
  </si>
  <si>
    <t>SUMINISTRO EI NSTALACIÓN DE PUERTA-VENTANA CORREDIZA EN ALUMINIO TERMINADA, INCLUYE VIDRIO DE 4MM INCOLORO CON PELÍCULA DE SEGURIDAD, HERRAJES Y CERRADURA. (APLICACOLORCRUDO O BLANCO)</t>
  </si>
  <si>
    <t>17.7</t>
  </si>
  <si>
    <t>SUMINISTRO E INSTALACIÓN DE REJA METÁLICA EN TUBO CUADRADO DE 3/4",TIPO BANCO,INCLUYE TORNILLOS,TERMINADA CON ANTICORROSIVO,PINTADA E INSTALADA</t>
  </si>
  <si>
    <t>17.8</t>
  </si>
  <si>
    <t>SUMINISTRO E INSTALACIÓN DE REJILLA DE VENTILACIÓN EN ALUMINIO DE 20 X 30 CM</t>
  </si>
  <si>
    <t>17.9</t>
  </si>
  <si>
    <t>Suministro, transporte e instalación de Ventaneria en aluminio anodizado natural tipo celosia de acuerdo a diseño arquitectonico, incluye vidrio
con pelicula de seguridad, incluye el sello perimetral.</t>
  </si>
  <si>
    <t>CARPINTERIA MADERA (TODAS LAS ACTIVIDADES INCLUYEN EL SUMINISTRO E INSTALACIÓN)</t>
  </si>
  <si>
    <t>18.1</t>
  </si>
  <si>
    <t>SUMINISTRO E INSTALACIÓN DE PUERTA EN MADERA CON MARCO EN LÁMINA COLDROLLED CALIBRE 18  CON HOJA DE TRIPLEX ENTAMBORADA  Y REFUERZO INTERNO CON DOBLE ANTIMACHUCÓN,INCLUYE HERRAJES,CERRADURA TIPO MANIJA METALICA Y MIRILLA CON VIDRIO Y PELÍCULA DE SEGURIDAD,TERMINADA,PINTADA E INSTALADA.</t>
  </si>
  <si>
    <t>18.2</t>
  </si>
  <si>
    <t>SUMINISTRO E INSTALACIÓN PUERTA EN MADERA A MEDIA ALTURA(1,20M) MARCO EN LÁMINA COLDROLLED CALIBRE 18 CON HOJA DE TRIPLEX ENTAMBORADA Y REFUERZO INTERNO CON ANTIMACHUCÓN, INCLUYE HERRAJES,CERRADURA TIPO BOLA EN MADERA,TERMINADA,PINTADA E INSTALADA</t>
  </si>
  <si>
    <t>18.3</t>
  </si>
  <si>
    <t>SUMINISTRO E INSTALACIÓN DE PUERTA EN MADERA CON MARCO EN LÁMINA COLDROLLED CALIBRE18 CON HOJA DE TRIPLEX ENTAMBORADA Y REFUERZO INTERNO,INCLUYE HERRAJES,CERRADURA TIPO MANIJA METÁLICA,TERMINADA,PINTADA E INSTALADA.</t>
  </si>
  <si>
    <t>18.4</t>
  </si>
  <si>
    <t>SUMINISTRO E INSTALACIÓN DE PUERTA CORREDIZA EN MADERA CON RIELES,HOJA DE TRIPLEX  ENTAMBORADA, INCLUYE HERRAJES, TERMINADA, PINTADA E INSTALADA.</t>
  </si>
  <si>
    <t>18.5</t>
  </si>
  <si>
    <t>SUMINISTRO E INSTALACIÓN DE PUERTA EN MADERA, HOJA DE TRIPLEX ENTAMBORADA, INCLUYE HERRAJES, TERMINADA, PINTADA E INSTALADA.</t>
  </si>
  <si>
    <t>18.6</t>
  </si>
  <si>
    <t>SUMINISTRO E INSTALACIÓN DE HOJA PARA PUERTA EN MADERA DE TRIPLEX ENTAMBORADA SIN MARCO CON REFUERZO INTERNO, DOBLE ANTIMACHUCÓN, INCLUYE HERRAJES, CERRADURA TIPO MANIJA EN METAL Y MIRILLA CON VIDRIO Y PELÍCULA DE SEGURIDAD, TERMINADA, PINTADA E INSTALADA.</t>
  </si>
  <si>
    <t>18.7</t>
  </si>
  <si>
    <t>SUMINISTRO E INSTALACIÓN DE HOJA PARA PUERTA EN MADERA A MEDIA ALTURA(1,20M)DE TRIPLEX ENTAMBORADA SIN MARCO CON REFUERZO INTERNO CON ANTIMACHUCÓN,INCLUYE HERRAJES,CERRADURA TIPO BOLA EN MADERA,TERMINADA,PINTADA EI NSTALADA.</t>
  </si>
  <si>
    <t>18.8</t>
  </si>
  <si>
    <t>SUMINISTRO E INSTALACIÓN DE HOJA PARA PUERTA EN MADERA DE TRIPLEX ENTAMBORADA SIN MARCO CON REFUERZO INTERNO, INCLUYE HERRAJES, CERRADURA TIPO MANIJA METÁLICA, TERMINADA, PINTADA E INSTALADA.</t>
  </si>
  <si>
    <t>18.9</t>
  </si>
  <si>
    <t>SUMINISTRO E INSTALACIÓN DE HOJA PARA PUERTA CORREDIZA EN MADERA DE TRIPLEX SIN RIELES, ENTAMBORADA, INCLUYE HERRAJES, TERMINADA, PINTADA E INSTALADA.</t>
  </si>
  <si>
    <t>18.10</t>
  </si>
  <si>
    <t>SUMINISTRO E INSTALACIÓN DE HOJA PARA PUERTA CORREDIZA EN MADERA DE TRIPLEX SIN MARCO, ENTAMBORADA, INCLUYE HERRAJES, TERMINADA, PINTADA E INSTALADA.</t>
  </si>
  <si>
    <t>18.11</t>
  </si>
  <si>
    <t>SUMINISTRO E INSTALACIÓN ARMARIO DE 180CM X 90CM X 45CM ;ELABORADO EN MADERA AGLOMERADA DE ALTA RESISTENCIA, ACABADO CON RECUBRIMIENTO MELAMÍNICO POR DENTRO Y POR FUERA  PARA MAYOR DURACIÓN, ALTA RESISTENCIA A LA HUMEDAD,AL CALOR Y A LOS RAYONES Y BORDES REDONDEADOS QUE BRINDAN UNA MEJOR APARIENCIA Y MAYOR SEGURIDAD,INSTALADO,CON DOS PUERTAS ABATIBLES,CON MANIJAS METÁLICAS,CON BISAGRAS METÁLICAS, ENTREPAÑOS REGULABLES PARA MAYOR CAPACIDAD.</t>
  </si>
  <si>
    <t>18.12</t>
  </si>
  <si>
    <t>Mueble con superficies para estación de enfermería
elaborado según muestra y medidas, en madera
melanina RH 15 mm, incluye accesorios de conexión
(grommet eléctricos), archivadores metálicos con ruedas
para 4 puestos de trabajo</t>
  </si>
  <si>
    <t>18.13</t>
  </si>
  <si>
    <t>Suministro, transporte e instalación de mueble bajo o alto en madera de Melamina, incluye diseño previamente aprobado por la supervision, de
acuerdo a la modulación de espacios.</t>
  </si>
  <si>
    <t>18.14</t>
  </si>
  <si>
    <t>Suministro, transporte e instalación de puerta de ala de 0.80m a 1.00m de ancho h=2.10 a 2.2, Incluye el suministro de marco nuevo, Ala nueva
con triplex 4mm por ambas caras reforzada con bastidores cada 30cm de 2"x2" cepillados e inmunizados, masillada de la superficie para
emporar, aplicación de pintura con laca blanca catalizada, bisagras, chapa y tope .</t>
  </si>
  <si>
    <t>18.15</t>
  </si>
  <si>
    <t>Suministro transporte e instalación de puertas doble ala 1.50x2.20m, doble ala, entamborada en lamina triplex con bastidores perimetrales, con
bisagras baiben, puertas batientes. Acabado cromo mate de zocalo a plomo con puerta de lámina en acero inóxidable de cal 18, h=0.10m pegado
al ala en todo su perimetro, incluido el canto del ala, bisagras, tope y todo lo necesario para su correcta instalación.)</t>
  </si>
  <si>
    <t>18.16</t>
  </si>
  <si>
    <t>Suministro transporte e instalación de puerta ala entamborada en lamina triplex con bastidores perimetrales 1.30x2.20m, marco en lamina
doblada calibre 18. Incluye fijo de 0.3x2.2m, cerradura de manija tipo palanca, mirilla en vidrio templado de 15x40cm. Acabado cromo mate de
zocalo a plomo con puerta de lámina en acero inoxidable de 2mm, h=0.10m pegado al ala en todo su perimetro, incluido el canto del ala,
bisagras, tope y todo lo necesario para su correcta instalación.</t>
  </si>
  <si>
    <t>18.17</t>
  </si>
  <si>
    <t>Suministro transporte e instalación de puertas doble ala Tipo celosia de 1.50x2.20m, marco en lamina doblada calibre 18. ( Incluye cerradura de
seguridad., ventana batiente con vidrio templado, bisagras vaieven. Zócalo a plomo con puerta en lámina de acero inoxidable de 2mm, h=0.30m
pegado al ala en todo su perimetro (incluido el canto del ala), bisagras, tope y todo lo necesario para su correcta instalación.)</t>
  </si>
  <si>
    <t>18.18</t>
  </si>
  <si>
    <t>Suministro transporte e instalación de puertas 1.20x2.10, ala en Celosia, marco en lamina doblada calibre 18. (Incluye, cerradura de manija tipo
palanca. Acabado cromo mate de zocalo a plomo con puerta de lámina en acero inoxidable de 2mm, h=0.10m pegado al ala en todo su
perimetro, incluido el canto del ala, bisagras, tope y todo lo necesario para su correcta instalación.)</t>
  </si>
  <si>
    <t>18.19</t>
  </si>
  <si>
    <t>PORTON DE PORTON 3 (P3), 2,5X1,5M PUERTAS ENTAMBORADAS EN MELAMINA , ESTRUCTURA INTERNA EN MADERA MACIZA, CON VISOR EN VIDRIO DE 4MM,CON PROTECTOR DE PUERTA PARA CAMILLA. JAMPAS EN MELAMINA , CON CARTERAS. (INCLUYE CERRADURA)</t>
  </si>
  <si>
    <t>18.20</t>
  </si>
  <si>
    <t>PORTON 4 (P4), 2,5X1,2M PUERTAS ENTAMBORADAS EN MELAMINA , ESTRUCTURA INTERNA EN MADERA MACIZA. JAMPAS EN MELAMINA , CON CARTERAS. (INCLUYE CERRADURA)</t>
  </si>
  <si>
    <t>18.21</t>
  </si>
  <si>
    <t>PUERTA  DE. 2,5X1,0M PUERTA ENTAMBORADA EN MELAMINA , ESTRUCTURA INTERNA EN MADERA MACIZA, CON TABLERO SUPERIOR FIJO . JAMPAS EN MELAMINA , CON CARTERAS. (INCLUYE CERRADURA ANTIPANICO)</t>
  </si>
  <si>
    <t>18.22</t>
  </si>
  <si>
    <t>PUERTA DE . 2,5X0,90M PUERTA ENTAMBORADA EN MELAMINA , ESTRUCTURA INTERNA EN MADERA MACIZA, CON TABLERO SUPERIOR FIJO . JAMPAS EN MELAMINA , CON CARTERAS. (INCLUYE CERRADURA ANTIPANICO)</t>
  </si>
  <si>
    <t>18.23</t>
  </si>
  <si>
    <t>PUERTA  DE. 2,5X0,80M PUERTA ENTAMBORADA EN MELAMINA, ESTRUCTURA INTERNA EN MADERA MACIZA, CON TABLERO SUPERIOR FIJO . JAMPAS EN MELAMINA, CON CARTERAS. (INCLUYE CERRADURA ANTIPANICO)</t>
  </si>
  <si>
    <t>18.24</t>
  </si>
  <si>
    <t>PUERTA  DE. 2,5X0,85 M PUERTA ENTAMBORADA EN MELAMINA, ESTRUCTURA INTERNA EN MADERA MACIZA, CON PERSIANA SUPERIOR FIJA . JAMPAS EN MELAMINA , CON CARTERAS. (INCLUYE CERRADURA ANTIPANICO)</t>
  </si>
  <si>
    <t>18.25</t>
  </si>
  <si>
    <t>GUARDA CAMILLAS EN ACERO INOXIDABLE O LAMINA VINILO DE ALTO IMPACTO</t>
  </si>
  <si>
    <t>18.26</t>
  </si>
  <si>
    <t>PUERTA DE.2,5X0,9M PUERTA ENTAMBORADA EN MELAMINA, CON CANTO PVC EN CONTORNO,ESTRUCTURA INTERNA EN MADERA MACIZA. JAMPAS EN MELAMINA , CON CARTERAS. (INCLUYE CERRADURA)</t>
  </si>
  <si>
    <t>OTROS ACTIVIDADES (TODAS LAS ACTIVIDADES INCLUYEN EL SUMINISTRO E INSTALACIÓN)</t>
  </si>
  <si>
    <t>19.1</t>
  </si>
  <si>
    <t>POYO DUCHA</t>
  </si>
  <si>
    <t>19.2</t>
  </si>
  <si>
    <t xml:space="preserve">POYOS E=0,10CM,ANCHO ENTRE 0.45 Y 0.60M(INCLUYE MAMPOSTERÍA,PAÑETE,ACABADO EN GRANITO PULIDO) </t>
  </si>
  <si>
    <t>19.3</t>
  </si>
  <si>
    <t>POYO EN CONCRETO PARA VESTIER (ANCHO 0,43 ESPESOR 0,12)</t>
  </si>
  <si>
    <t>19.4</t>
  </si>
  <si>
    <t>REMATE LINEAL CUBIERTA EN LADRILLO TOLETE</t>
  </si>
  <si>
    <t>19.5</t>
  </si>
  <si>
    <t>ALFAJÍA EN LADRILLO ESTRUCTURAL A LA VISTA, INCLUYE REFUERZO</t>
  </si>
  <si>
    <t>19.6</t>
  </si>
  <si>
    <t>DINTEL EN LADRILLO ESTRUCTURAL A LA VISTA, INCLUYE REFUERZO</t>
  </si>
  <si>
    <t>19.7</t>
  </si>
  <si>
    <t>PULIDA DE MESONES EN GRANITO EXISTENTES, INCLUYE FRONTAL, (ANCHO &lt; 0.75 M)</t>
  </si>
  <si>
    <t>19.8</t>
  </si>
  <si>
    <t>SUMINISTRO E INSTALACION MESÓN EN GRANITO NATURAL ANCHO MENOR O IGUAL A 80CM-INCLUYE ESTRUCTURA DE SOPORTE</t>
  </si>
  <si>
    <t>19.9</t>
  </si>
  <si>
    <t>SUMINISTRO E INSTALACIÓN DE LAMINA FIBROCEMENTO TIPO SUPERBOARD 6MM PARA RECUBRIMIENTO DE COLUMNAS ANCHO HASTA 0.35M POR UNA SOLA CARA INCLUYE ESTRUCTURA METÁLICA Y MASILLA</t>
  </si>
  <si>
    <t>19.10</t>
  </si>
  <si>
    <t>Suministro, transporte y colocación de lavados en acero inoxidable antiácido - antimágnetico 304, calibre 20, incluye llave cuello de ganso de
pedal, accesorios, válvula economizadora, sifón y todos los demás elementos necesarios para su correcta instalación y funcionamiento, medida
máxima de 700x700x400, incluye faldon</t>
  </si>
  <si>
    <t>19.11</t>
  </si>
  <si>
    <t>Suministro, transporte y colocación de superficies de trabajo en acero inoxidable antiácido - antimágnetico 304, calibre 20, incluye llave cuello de
ganso de pedal, accesorios, válvula economizadora, sifón y todos los demás elementos necesarios para su correcta instalación y funcionamiento,
incluye un pozuelo de 600x600x300, salpicadero, instalado sobre mueble en madera.</t>
  </si>
  <si>
    <t>19.12</t>
  </si>
  <si>
    <t>Suministro, transporte e instalación de lavado de patos en acero inóxidable</t>
  </si>
  <si>
    <t>19.13</t>
  </si>
  <si>
    <t>Suministro, transporte e instalación de mueble de enfermería y/o recepción, incluye madera melaminica color blanca y gris humo, incluye
soportes en acero inóxidable, superficie de trabajo de 60cm de ancho, portacables, canaleta, superficie en acero inóxidable de recibo en acero
inóxidable, incluyen los apliques necesarios en acero inóxidable.</t>
  </si>
  <si>
    <t>19.14</t>
  </si>
  <si>
    <t>Suministro, transporte e instalación de barras para personal con movilidad reducida, incluye anclajes en pisos y pared.</t>
  </si>
  <si>
    <t>19.15</t>
  </si>
  <si>
    <t>SUMINISTRO E INSTALACIÓN DIVISIÓN PUERTAS Y PANELES EN ACERO CALIBRE20,DIVISIONES PARA BAÑO INSTITUCIONAL, REF. 304 ANTIÁCIDO, ENTAMBORADAS</t>
  </si>
  <si>
    <t>19.16</t>
  </si>
  <si>
    <t>SUMINISTRO E INSTALACIÓN DE PUERTA EN ACERO INOXIDABLE A DOS HOJAS CON MARCO Y PASADOR. INCLUYE INSTALACIÓN.</t>
  </si>
  <si>
    <t>19.17</t>
  </si>
  <si>
    <t>SUMINISTRO E INSTALACION BARRA DISCAPACITADOS FIJA A MURO L= 60CMS</t>
  </si>
  <si>
    <t>19.18</t>
  </si>
  <si>
    <t>SUMINISTRO E INSTALACIÓN BARRA ABATIBLE AMURO EN ACERO INOXIDABLE-DISCAPACITADOS</t>
  </si>
  <si>
    <t>19.19</t>
  </si>
  <si>
    <t>SUMINISTRO E INSTALACIÒN BARRA FIJA EN "L" EN ACERO INOXIDABLE-DISCAPACITADOS</t>
  </si>
  <si>
    <t>19.20</t>
  </si>
  <si>
    <t>SUMINISTRO E INSTALACIÓN DE BARRA DE SEGURIDAD DE 18" FIJA</t>
  </si>
  <si>
    <t>19.21</t>
  </si>
  <si>
    <t>SUMINISTRO E INSTALACIÓN DE ASIENTO PLEGABLE PARA DUCHAS EN ACERO INOXIDABLE</t>
  </si>
  <si>
    <t>19.22</t>
  </si>
  <si>
    <t>SUMINISTRO E INSTALACIÓN DIVISIÓN DE BAÑO EN ACERO INOXIDABLE CALIBRE 20 PARA ORINAL</t>
  </si>
  <si>
    <t>19.23</t>
  </si>
  <si>
    <t>SUMINISTRO E INSTALACIÓN DE MALLA(ANGEO),INCLUYE ÁNGULO DE ALUMINIO Y TORNILLERÍA</t>
  </si>
  <si>
    <t>19.24</t>
  </si>
  <si>
    <t>SUMINISTRO E INSTALACIÓN DE MESÓN EN POLICUARZO,LONGITUD=X ANCHO DE 60CM INCLUYE ELEMENTOS DE FIJACIÓN, ALTURA 30 CM, CON SALPICADERO</t>
  </si>
  <si>
    <t>19.25</t>
  </si>
  <si>
    <t>REINSTALACION DE TODO TIPO DE VENTANAS O REJAS EXISTENTES</t>
  </si>
  <si>
    <t>19.26</t>
  </si>
  <si>
    <t>SUMINISTRO E INSTALACIÓN DE ELEMENTOS TAMAÑO MAXIMO 80X80 EN LAMINA DE ALFAJOR ANTIDESLIZANTE CAL 12 PARA PISOS, TAPAS, ESCLUSAS. INCLUYE ESTRUCTURA DE REFUERZO</t>
  </si>
  <si>
    <t>19.27</t>
  </si>
  <si>
    <t>SUMINISTRO E INSTALACION POSTE ORNAMENTAL 2"X3M FLANCHE 25X25CM+FAROL BOMBLILLA LED 10V</t>
  </si>
  <si>
    <t>19.28</t>
  </si>
  <si>
    <t>SUMINISTRO E INSTALACION DE REJILLAS PARA CARCAMO EN ACERO INOX DE 0.28X0.80X0.15 EN LAMINA MICRO PERFORADA CALIBRE 18</t>
  </si>
  <si>
    <t>19.29</t>
  </si>
  <si>
    <t>SUMINISTRO E INSTALACIÓN LAMINA MICROPERFORADA CAL18(PROTECTOR MALLA CALIBRE18 MICROPERFORADA)</t>
  </si>
  <si>
    <t>19.30</t>
  </si>
  <si>
    <t>SUMINISTRO E INSTALACION DE LAMINA ACRILICA 2MM</t>
  </si>
  <si>
    <t>ASEO Y DISPOSICIÓN FINAL</t>
  </si>
  <si>
    <t>20.1</t>
  </si>
  <si>
    <t>ASEO GENERAL FINAL Y LIMPIEZA</t>
  </si>
  <si>
    <t>20.2</t>
  </si>
  <si>
    <t>RETIRO DE MATERIAL SOBRANTE DE OBRA CON CARACTERISTICAS PELIGROSAS CONTAMINANTES Y/O NO BIODGRADABLES(TEJAS ASBESTO CEMENTO,TUBERÍAS,VIDRIOS,ESPEJOS, PVC, ETC)</t>
  </si>
  <si>
    <t>20.3</t>
  </si>
  <si>
    <t>EMBALAJE DE TEJA DE ASBESTO CEMENTO CON VINIPEL (INCLUYE MARQUILLADO)</t>
  </si>
  <si>
    <t>MANTENIMIENTO ARBOLES Y ZONAS VERDES</t>
  </si>
  <si>
    <t>21.1</t>
  </si>
  <si>
    <t>TALA DE ARBOLES CLASEII (5M&lt;H&lt;0M) INCLUYE PROCESO DE APLICACIÓN DE INHIBIDOR DE CRECIMIENTO Y/O DESTOCONAMIENTO</t>
  </si>
  <si>
    <t>21.2</t>
  </si>
  <si>
    <t>PODA DE ARBOLES CLASEI (H&lt;5M) INCLUYE EL RETIRO Y DISPOSICION FINAL DEL MATERIAL VEGETAL SOBRANTE.</t>
  </si>
  <si>
    <t>21.3</t>
  </si>
  <si>
    <t>PODA DE CESPED.</t>
  </si>
  <si>
    <t>21.4</t>
  </si>
  <si>
    <t>CORTE DE RAICES ARBOL A NIVEL DE EMPRADIZACION</t>
  </si>
  <si>
    <t>TOTAL COSTO DIRECTO</t>
  </si>
  <si>
    <t xml:space="preserve">ADMINISTRACIÓN </t>
  </si>
  <si>
    <t>UTILIDAD</t>
  </si>
  <si>
    <t>IMPREVISTOS</t>
  </si>
  <si>
    <t>IVA UTILIDAD</t>
  </si>
  <si>
    <t>TOTAL COSTO DIRECTO+AIU</t>
  </si>
  <si>
    <t>PROMEDIO
MEDIA ARITMETICA SIMPLE
VALOR UNITARIO</t>
  </si>
  <si>
    <t>PROCENTAJE DISPERSIÓN
COTIZACIÓN 1</t>
  </si>
  <si>
    <t>PROCENTAJE DISPERSIÓN
COTIZACIÓN 2</t>
  </si>
  <si>
    <t>PROCENTAJE DISPERSIÓN
COTIZACIÓN 3</t>
  </si>
  <si>
    <t>PROCENTAJE DISPERSIÓN
COTIZACIÓN 4</t>
  </si>
  <si>
    <t>DESVIACIÓN ESTANDAR</t>
  </si>
  <si>
    <t>LIMITE SUPERIOR</t>
  </si>
  <si>
    <t>LIMITE INFERIOR</t>
  </si>
  <si>
    <t>COTIZACIÓN 1</t>
  </si>
  <si>
    <t>COTIZACIÓN 2</t>
  </si>
  <si>
    <t>COTIZACIÓN 3</t>
  </si>
  <si>
    <t>COTIZACIÓN 4</t>
  </si>
  <si>
    <t>PROMEDIO
DESCARTANDO VALORES</t>
  </si>
  <si>
    <t>CONTEO</t>
  </si>
  <si>
    <t>VALOR ANALISIS DIyT</t>
  </si>
  <si>
    <t>PROMEDIO SIMPLE</t>
  </si>
  <si>
    <t>1.22</t>
  </si>
  <si>
    <t>MEDIDAD</t>
  </si>
  <si>
    <t>PROCESO EMAUS</t>
  </si>
  <si>
    <t>PROCESO GARCES NAVAS</t>
  </si>
  <si>
    <t>PROCESO CHAPINERO</t>
  </si>
  <si>
    <t>PRESUPUESTO EMAUS</t>
  </si>
  <si>
    <t>PRESUPUESTO GARCES NAVAS</t>
  </si>
  <si>
    <t>PRESUPUESTO CAHPINERO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</si>
</sst>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quot;$&quot;\ * #,##0_-;\-&quot;$&quot;\ * #,##0_-;_-&quot;$&quot;\ * &quot;-&quot;??_-;_-@_-"/>
    <numFmt numFmtId="165" formatCode="&quot;$&quot;\ #,##0"/>
    <numFmt numFmtId="166" formatCode="_-[$$-240A]\ * #,##0_-;\-[$$-240A]\ * #,##0_-;_-[$$-240A]\ * &quot;-&quot;??_-;_-@_-"/>
    <numFmt numFmtId="167" formatCode="\$\ #,##0"/>
    <numFmt numFmtId="168" formatCode="_-* #,##0_-;\-* #,##0_-;_-* &quot;-&quot;??_-;_-@_-"/>
    <numFmt numFmtId="169" formatCode="&quot;$&quot;\ #,##0.00"/>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Arial"/>
      <family val="2"/>
    </font>
    <font>
      <sz val="11"/>
      <color theme="1"/>
      <name val="Arial"/>
      <family val="2"/>
    </font>
    <font>
      <sz val="10"/>
      <name val="Arial Narrow"/>
      <family val="2"/>
    </font>
    <font>
      <b/>
      <sz val="12"/>
      <name val="Arial"/>
      <family val="2"/>
    </font>
    <font>
      <sz val="10"/>
      <name val="Arial"/>
      <family val="2"/>
    </font>
    <font>
      <b/>
      <sz val="12"/>
      <color theme="1"/>
      <name val="Arial"/>
      <family val="2"/>
    </font>
    <font>
      <sz val="8"/>
      <name val="Calibri"/>
      <family val="2"/>
      <scheme val="minor"/>
    </font>
    <font>
      <sz val="9"/>
      <color rgb="FF000000"/>
      <name val="Arial"/>
      <family val="2"/>
    </font>
    <font>
      <sz val="12"/>
      <color theme="1"/>
      <name val="Arial"/>
      <family val="2"/>
    </font>
    <font>
      <sz val="12"/>
      <name val="Arial"/>
      <family val="2"/>
    </font>
    <font>
      <sz val="12"/>
      <color rgb="FF000000"/>
      <name val="Arial"/>
      <family val="2"/>
    </font>
    <font>
      <b/>
      <sz val="12"/>
      <color rgb="FFFF0000"/>
      <name val="Arial"/>
      <family val="2"/>
    </font>
    <font>
      <sz val="13"/>
      <color theme="1"/>
      <name val="Arial"/>
      <family val="2"/>
    </font>
    <font>
      <b/>
      <sz val="13"/>
      <color theme="1"/>
      <name val="Arial"/>
      <family val="2"/>
    </font>
    <font>
      <b/>
      <sz val="13"/>
      <name val="Arial"/>
      <family val="2"/>
    </font>
    <font>
      <sz val="13"/>
      <name val="Arial"/>
      <family val="2"/>
    </font>
    <font>
      <sz val="13"/>
      <color rgb="FF000000"/>
      <name val="Arial"/>
      <family val="2"/>
    </font>
    <font>
      <b/>
      <sz val="13"/>
      <color rgb="FFFF0000"/>
      <name val="Arial"/>
      <family val="2"/>
    </font>
    <font>
      <b/>
      <sz val="13"/>
      <color rgb="FF000000"/>
      <name val="Arial"/>
      <family val="2"/>
    </font>
    <font>
      <b/>
      <sz val="12"/>
      <color rgb="FF000000"/>
      <name val="Arial"/>
      <family val="2"/>
    </font>
  </fonts>
  <fills count="23">
    <fill>
      <patternFill patternType="none"/>
    </fill>
    <fill>
      <patternFill patternType="gray125"/>
    </fill>
    <fill>
      <patternFill patternType="solid">
        <fgColor theme="4"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rgb="FFA9D08E"/>
        <bgColor rgb="FF000000"/>
      </patternFill>
    </fill>
    <fill>
      <patternFill patternType="solid">
        <fgColor rgb="FFFFFF00"/>
        <bgColor indexed="64"/>
      </patternFill>
    </fill>
    <fill>
      <patternFill patternType="solid">
        <fgColor rgb="FFBDD7EE"/>
        <bgColor rgb="FF000000"/>
      </patternFill>
    </fill>
    <fill>
      <patternFill patternType="solid">
        <fgColor rgb="FFA8CF8E"/>
        <bgColor rgb="FFFFFFFF"/>
      </patternFill>
    </fill>
    <fill>
      <patternFill patternType="solid">
        <fgColor theme="5" tint="0.59999389629810485"/>
        <bgColor indexed="64"/>
      </patternFill>
    </fill>
    <fill>
      <patternFill patternType="solid">
        <fgColor theme="8" tint="0.59999389629810485"/>
        <bgColor indexed="64"/>
      </patternFill>
    </fill>
    <fill>
      <patternFill patternType="solid">
        <fgColor theme="4" tint="-0.249977111117893"/>
        <bgColor rgb="FF000000"/>
      </patternFill>
    </fill>
    <fill>
      <patternFill patternType="solid">
        <fgColor theme="4" tint="-0.249977111117893"/>
        <bgColor indexed="64"/>
      </patternFill>
    </fill>
    <fill>
      <patternFill patternType="solid">
        <fgColor theme="7" tint="0.39997558519241921"/>
        <bgColor indexed="64"/>
      </patternFill>
    </fill>
    <fill>
      <patternFill patternType="solid">
        <fgColor rgb="FF00B0F0"/>
        <bgColor indexed="64"/>
      </patternFill>
    </fill>
    <fill>
      <patternFill patternType="solid">
        <fgColor theme="4" tint="0.39997558519241921"/>
        <bgColor indexed="64"/>
      </patternFill>
    </fill>
    <fill>
      <patternFill patternType="solid">
        <fgColor rgb="FF00B0F0"/>
        <bgColor rgb="FF000000"/>
      </patternFill>
    </fill>
    <fill>
      <patternFill patternType="solid">
        <fgColor rgb="FFFF00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5">
    <xf numFmtId="0" fontId="0" fillId="0" borderId="0"/>
    <xf numFmtId="44" fontId="1" fillId="0" borderId="0" applyFont="0" applyFill="0" applyBorder="0" applyAlignment="0" applyProtection="0"/>
    <xf numFmtId="0" fontId="4" fillId="0" borderId="0"/>
    <xf numFmtId="9" fontId="1" fillId="0" borderId="0" applyFont="0" applyFill="0" applyBorder="0" applyAlignment="0" applyProtection="0"/>
    <xf numFmtId="43" fontId="1" fillId="0" borderId="0" applyFont="0" applyFill="0" applyBorder="0" applyAlignment="0" applyProtection="0"/>
  </cellStyleXfs>
  <cellXfs count="306">
    <xf numFmtId="0" fontId="0" fillId="0" borderId="0" xfId="0"/>
    <xf numFmtId="0" fontId="2" fillId="0" borderId="0" xfId="0" applyFont="1"/>
    <xf numFmtId="0" fontId="2" fillId="0" borderId="0" xfId="0" applyFont="1" applyAlignment="1">
      <alignment horizontal="center"/>
    </xf>
    <xf numFmtId="49" fontId="3" fillId="0" borderId="9"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7" fillId="0" borderId="9" xfId="0" applyFont="1" applyBorder="1" applyAlignment="1" applyProtection="1">
      <alignment horizontal="center" vertical="center"/>
      <protection locked="0" hidden="1"/>
    </xf>
    <xf numFmtId="0" fontId="5" fillId="0" borderId="9" xfId="0" applyFont="1" applyBorder="1" applyAlignment="1" applyProtection="1">
      <alignment vertical="center" wrapText="1"/>
      <protection hidden="1"/>
    </xf>
    <xf numFmtId="0" fontId="7" fillId="0" borderId="9" xfId="0" quotePrefix="1" applyFont="1" applyBorder="1" applyAlignment="1" applyProtection="1">
      <alignment horizontal="center" vertical="center" wrapText="1"/>
      <protection locked="0" hidden="1"/>
    </xf>
    <xf numFmtId="0" fontId="6" fillId="3" borderId="9" xfId="0" quotePrefix="1" applyFont="1" applyFill="1" applyBorder="1" applyAlignment="1" applyProtection="1">
      <alignment horizontal="center" vertical="top" wrapText="1"/>
      <protection locked="0" hidden="1"/>
    </xf>
    <xf numFmtId="0" fontId="0" fillId="0" borderId="9" xfId="0" applyBorder="1" applyAlignment="1" applyProtection="1">
      <alignment horizontal="center" vertical="center" wrapText="1"/>
      <protection hidden="1"/>
    </xf>
    <xf numFmtId="0" fontId="5" fillId="0" borderId="9" xfId="0" applyFont="1" applyBorder="1" applyAlignment="1" applyProtection="1">
      <alignment vertical="top" wrapText="1"/>
      <protection hidden="1"/>
    </xf>
    <xf numFmtId="0" fontId="0" fillId="4" borderId="9" xfId="0" applyFill="1" applyBorder="1" applyAlignment="1" applyProtection="1">
      <alignment horizontal="center" vertical="center" wrapText="1"/>
      <protection hidden="1"/>
    </xf>
    <xf numFmtId="4" fontId="0" fillId="0" borderId="9" xfId="0" applyNumberFormat="1" applyBorder="1" applyAlignment="1" applyProtection="1">
      <alignment horizontal="center" vertical="center" wrapText="1"/>
      <protection locked="0" hidden="1"/>
    </xf>
    <xf numFmtId="44" fontId="10" fillId="10" borderId="11" xfId="1" applyFont="1" applyFill="1" applyBorder="1" applyAlignment="1">
      <alignment horizontal="center" vertical="top" shrinkToFit="1"/>
    </xf>
    <xf numFmtId="44" fontId="10" fillId="10" borderId="11" xfId="1" applyFont="1" applyFill="1" applyBorder="1" applyAlignment="1">
      <alignment horizontal="center" vertical="center" shrinkToFit="1"/>
    </xf>
    <xf numFmtId="44" fontId="10" fillId="10" borderId="11" xfId="1" applyFont="1" applyFill="1" applyBorder="1" applyAlignment="1">
      <alignment horizontal="right" vertical="center" shrinkToFit="1"/>
    </xf>
    <xf numFmtId="44" fontId="10" fillId="10" borderId="11" xfId="1" applyFont="1" applyFill="1" applyBorder="1" applyAlignment="1">
      <alignment horizontal="right" vertical="top" shrinkToFit="1"/>
    </xf>
    <xf numFmtId="167" fontId="10" fillId="0" borderId="11" xfId="0" applyNumberFormat="1" applyFont="1" applyBorder="1" applyAlignment="1">
      <alignment horizontal="right" vertical="top" shrinkToFit="1"/>
    </xf>
    <xf numFmtId="44" fontId="10" fillId="10" borderId="12" xfId="1" applyFont="1" applyFill="1" applyBorder="1" applyAlignment="1">
      <alignment horizontal="right" vertical="top" shrinkToFit="1"/>
    </xf>
    <xf numFmtId="44" fontId="10" fillId="5" borderId="11" xfId="1" applyFont="1" applyFill="1" applyBorder="1" applyAlignment="1">
      <alignment horizontal="right" vertical="top" shrinkToFit="1"/>
    </xf>
    <xf numFmtId="0" fontId="2" fillId="0" borderId="9" xfId="0" applyFont="1" applyBorder="1"/>
    <xf numFmtId="44" fontId="2" fillId="0" borderId="9" xfId="1" applyFont="1" applyBorder="1"/>
    <xf numFmtId="169" fontId="2" fillId="0" borderId="9" xfId="0" applyNumberFormat="1" applyFont="1" applyBorder="1"/>
    <xf numFmtId="44" fontId="2" fillId="0" borderId="9" xfId="0" applyNumberFormat="1" applyFont="1" applyBorder="1"/>
    <xf numFmtId="165" fontId="10" fillId="7" borderId="4" xfId="0" applyNumberFormat="1" applyFont="1" applyFill="1" applyBorder="1" applyAlignment="1">
      <alignment horizontal="right" vertical="center" wrapText="1"/>
    </xf>
    <xf numFmtId="165" fontId="10" fillId="0" borderId="9" xfId="2" applyNumberFormat="1" applyFont="1" applyBorder="1" applyAlignment="1">
      <alignment horizontal="center" vertical="center" wrapText="1"/>
    </xf>
    <xf numFmtId="0" fontId="8" fillId="3" borderId="9" xfId="0" applyFont="1" applyFill="1" applyBorder="1" applyAlignment="1">
      <alignment horizontal="left" vertical="center" wrapText="1"/>
    </xf>
    <xf numFmtId="165" fontId="10" fillId="7" borderId="6" xfId="0" applyNumberFormat="1" applyFont="1" applyFill="1" applyBorder="1" applyAlignment="1">
      <alignment horizontal="right" vertical="center" wrapText="1"/>
    </xf>
    <xf numFmtId="44" fontId="10" fillId="7" borderId="9" xfId="1" applyFont="1" applyFill="1" applyBorder="1" applyAlignment="1">
      <alignment horizontal="right" vertical="center" wrapText="1"/>
    </xf>
    <xf numFmtId="44" fontId="10" fillId="0" borderId="9" xfId="1" applyFont="1" applyFill="1" applyBorder="1" applyAlignment="1">
      <alignment horizontal="right" vertical="center" wrapText="1"/>
    </xf>
    <xf numFmtId="0" fontId="10" fillId="7" borderId="9" xfId="4" applyNumberFormat="1" applyFont="1" applyFill="1" applyBorder="1" applyAlignment="1">
      <alignment horizontal="center" vertical="center" wrapText="1"/>
    </xf>
    <xf numFmtId="44" fontId="10" fillId="14" borderId="9" xfId="1" applyFont="1" applyFill="1" applyBorder="1" applyAlignment="1">
      <alignment horizontal="right" vertical="center" wrapText="1"/>
    </xf>
    <xf numFmtId="44" fontId="10" fillId="7" borderId="9" xfId="1" applyFont="1" applyFill="1" applyBorder="1" applyAlignment="1">
      <alignment horizontal="center" vertical="center" wrapText="1"/>
    </xf>
    <xf numFmtId="44" fontId="10" fillId="13" borderId="9" xfId="1" applyFont="1" applyFill="1" applyBorder="1" applyAlignment="1">
      <alignment horizontal="right" vertical="center" wrapText="1"/>
    </xf>
    <xf numFmtId="165" fontId="3" fillId="5" borderId="9" xfId="0" applyNumberFormat="1" applyFont="1" applyFill="1" applyBorder="1" applyAlignment="1">
      <alignment horizontal="right" vertical="center" wrapText="1"/>
    </xf>
    <xf numFmtId="165" fontId="3" fillId="0" borderId="9" xfId="2" applyNumberFormat="1" applyFont="1" applyBorder="1" applyAlignment="1">
      <alignment horizontal="center" vertical="center" wrapText="1"/>
    </xf>
    <xf numFmtId="44" fontId="3" fillId="5" borderId="9" xfId="0" applyNumberFormat="1" applyFont="1" applyFill="1" applyBorder="1" applyAlignment="1">
      <alignment horizontal="right" vertical="center" wrapText="1"/>
    </xf>
    <xf numFmtId="165" fontId="3" fillId="5" borderId="6" xfId="0" applyNumberFormat="1" applyFont="1" applyFill="1" applyBorder="1" applyAlignment="1">
      <alignment horizontal="right" vertical="center" wrapText="1"/>
    </xf>
    <xf numFmtId="166" fontId="3" fillId="5" borderId="9" xfId="0" applyNumberFormat="1" applyFont="1" applyFill="1" applyBorder="1" applyAlignment="1">
      <alignment horizontal="center" vertical="center" wrapText="1"/>
    </xf>
    <xf numFmtId="164" fontId="3" fillId="5" borderId="9" xfId="1" applyNumberFormat="1" applyFont="1" applyFill="1" applyBorder="1" applyAlignment="1">
      <alignment horizontal="center" vertical="center" wrapText="1"/>
    </xf>
    <xf numFmtId="166" fontId="10" fillId="7" borderId="6" xfId="0" applyNumberFormat="1" applyFont="1" applyFill="1" applyBorder="1" applyAlignment="1">
      <alignment horizontal="center" vertical="center" wrapText="1"/>
    </xf>
    <xf numFmtId="166" fontId="3" fillId="5" borderId="6" xfId="0" applyNumberFormat="1" applyFont="1" applyFill="1" applyBorder="1" applyAlignment="1">
      <alignment horizontal="center" vertical="center" wrapText="1"/>
    </xf>
    <xf numFmtId="165" fontId="2" fillId="0" borderId="9" xfId="4" applyNumberFormat="1" applyFont="1" applyBorder="1"/>
    <xf numFmtId="10" fontId="2" fillId="0" borderId="9" xfId="3" applyNumberFormat="1" applyFont="1" applyBorder="1"/>
    <xf numFmtId="165" fontId="2" fillId="0" borderId="0" xfId="0" applyNumberFormat="1" applyFont="1"/>
    <xf numFmtId="0" fontId="2" fillId="17" borderId="9" xfId="0" applyFont="1" applyFill="1" applyBorder="1"/>
    <xf numFmtId="165" fontId="2" fillId="15" borderId="9" xfId="4" applyNumberFormat="1" applyFont="1" applyFill="1" applyBorder="1"/>
    <xf numFmtId="165" fontId="10" fillId="18" borderId="4" xfId="0" applyNumberFormat="1" applyFont="1" applyFill="1" applyBorder="1" applyAlignment="1">
      <alignment horizontal="right" vertical="center" wrapText="1"/>
    </xf>
    <xf numFmtId="0" fontId="8" fillId="16" borderId="9" xfId="0" applyFont="1" applyFill="1" applyBorder="1" applyAlignment="1">
      <alignment horizontal="left" vertical="center" wrapText="1"/>
    </xf>
    <xf numFmtId="0" fontId="8" fillId="3" borderId="9" xfId="0" applyFont="1" applyFill="1" applyBorder="1" applyAlignment="1">
      <alignment vertical="center" wrapText="1"/>
    </xf>
    <xf numFmtId="169" fontId="3" fillId="5" borderId="9" xfId="0" applyNumberFormat="1" applyFont="1" applyFill="1" applyBorder="1" applyAlignment="1">
      <alignment horizontal="right" vertical="center" wrapText="1"/>
    </xf>
    <xf numFmtId="169" fontId="10" fillId="18" borderId="4" xfId="0" applyNumberFormat="1" applyFont="1" applyFill="1" applyBorder="1" applyAlignment="1">
      <alignment horizontal="right" vertical="center" wrapText="1"/>
    </xf>
    <xf numFmtId="0" fontId="2" fillId="0" borderId="0" xfId="0" applyFont="1" applyAlignment="1">
      <alignment horizontal="center" vertical="center"/>
    </xf>
    <xf numFmtId="0" fontId="2" fillId="20" borderId="9" xfId="0" applyFont="1" applyFill="1" applyBorder="1" applyAlignment="1">
      <alignment horizontal="center" vertical="center"/>
    </xf>
    <xf numFmtId="0" fontId="2" fillId="21" borderId="9" xfId="0" applyFont="1" applyFill="1" applyBorder="1" applyAlignment="1">
      <alignment horizontal="center" vertical="center"/>
    </xf>
    <xf numFmtId="0" fontId="2" fillId="22" borderId="9" xfId="0" applyFont="1" applyFill="1" applyBorder="1" applyAlignment="1">
      <alignment horizontal="center" vertical="center"/>
    </xf>
    <xf numFmtId="169" fontId="2" fillId="21" borderId="9" xfId="0" applyNumberFormat="1" applyFont="1" applyFill="1" applyBorder="1" applyAlignment="1">
      <alignment horizontal="right" vertical="center"/>
    </xf>
    <xf numFmtId="169" fontId="2" fillId="20" borderId="9" xfId="0" applyNumberFormat="1" applyFont="1" applyFill="1" applyBorder="1" applyAlignment="1">
      <alignment horizontal="right" vertical="center"/>
    </xf>
    <xf numFmtId="169" fontId="2" fillId="22" borderId="9" xfId="0" applyNumberFormat="1" applyFont="1" applyFill="1" applyBorder="1" applyAlignment="1">
      <alignment horizontal="right" vertical="center"/>
    </xf>
    <xf numFmtId="0" fontId="8" fillId="3" borderId="9" xfId="0" applyFont="1" applyFill="1" applyBorder="1" applyAlignment="1">
      <alignment horizontal="left" vertical="center" wrapText="1"/>
    </xf>
    <xf numFmtId="0" fontId="8" fillId="3" borderId="9" xfId="0" applyFont="1" applyFill="1" applyBorder="1" applyAlignment="1">
      <alignment horizontal="left" vertical="center" wrapText="1"/>
    </xf>
    <xf numFmtId="0" fontId="11" fillId="0" borderId="0" xfId="0" applyFont="1"/>
    <xf numFmtId="0" fontId="11" fillId="0" borderId="0" xfId="0" applyFont="1" applyAlignment="1">
      <alignment horizontal="center"/>
    </xf>
    <xf numFmtId="0" fontId="11" fillId="0" borderId="1" xfId="0" applyFont="1" applyBorder="1"/>
    <xf numFmtId="0" fontId="11" fillId="0" borderId="3" xfId="0" applyFont="1" applyBorder="1"/>
    <xf numFmtId="0" fontId="11" fillId="0" borderId="4" xfId="0" applyFont="1" applyBorder="1"/>
    <xf numFmtId="0" fontId="8" fillId="2" borderId="9" xfId="0" applyFont="1" applyFill="1" applyBorder="1" applyAlignment="1">
      <alignment vertical="center" wrapText="1"/>
    </xf>
    <xf numFmtId="0" fontId="11" fillId="0" borderId="0" xfId="0" applyFont="1" applyAlignment="1">
      <alignment wrapText="1"/>
    </xf>
    <xf numFmtId="0" fontId="8" fillId="2" borderId="10" xfId="0" applyFont="1" applyFill="1" applyBorder="1" applyAlignment="1">
      <alignment horizontal="center" vertical="center" wrapText="1"/>
    </xf>
    <xf numFmtId="0" fontId="11" fillId="0" borderId="0" xfId="0" applyFont="1" applyAlignment="1">
      <alignment vertical="center"/>
    </xf>
    <xf numFmtId="0" fontId="8" fillId="16" borderId="1"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8" fillId="16" borderId="9" xfId="0" applyFont="1" applyFill="1" applyBorder="1" applyAlignment="1">
      <alignment horizontal="center" vertical="center" wrapText="1"/>
    </xf>
    <xf numFmtId="0" fontId="11" fillId="0" borderId="0" xfId="0" applyFont="1" applyAlignment="1">
      <alignment horizontal="center" vertical="center"/>
    </xf>
    <xf numFmtId="0" fontId="12" fillId="0" borderId="9" xfId="0" applyFont="1" applyBorder="1" applyAlignment="1" applyProtection="1">
      <alignment horizontal="center" vertical="center"/>
      <protection locked="0" hidden="1"/>
    </xf>
    <xf numFmtId="0" fontId="11" fillId="0" borderId="9" xfId="0" applyFont="1" applyBorder="1" applyAlignment="1">
      <alignment horizontal="center" vertical="center" wrapText="1"/>
    </xf>
    <xf numFmtId="0" fontId="12" fillId="0" borderId="9" xfId="0" quotePrefix="1" applyFont="1" applyBorder="1" applyAlignment="1" applyProtection="1">
      <alignment horizontal="center" vertical="center" wrapText="1"/>
      <protection locked="0" hidden="1"/>
    </xf>
    <xf numFmtId="0" fontId="11" fillId="0" borderId="9" xfId="0" applyFont="1" applyBorder="1" applyAlignment="1" applyProtection="1">
      <alignment horizontal="center" vertical="center" wrapText="1"/>
      <protection hidden="1"/>
    </xf>
    <xf numFmtId="0" fontId="11" fillId="4" borderId="9" xfId="0" applyFont="1" applyFill="1" applyBorder="1" applyAlignment="1" applyProtection="1">
      <alignment horizontal="center" vertical="center" wrapText="1"/>
      <protection hidden="1"/>
    </xf>
    <xf numFmtId="16" fontId="12" fillId="0" borderId="9" xfId="0" applyNumberFormat="1" applyFont="1" applyBorder="1" applyAlignment="1" applyProtection="1">
      <alignment horizontal="center" vertical="center"/>
      <protection locked="0" hidden="1"/>
    </xf>
    <xf numFmtId="49" fontId="8" fillId="6" borderId="6" xfId="0" applyNumberFormat="1" applyFont="1" applyFill="1" applyBorder="1" applyAlignment="1">
      <alignment horizontal="center" vertical="center" wrapText="1"/>
    </xf>
    <xf numFmtId="49" fontId="8" fillId="2" borderId="6" xfId="0" applyNumberFormat="1" applyFont="1" applyFill="1" applyBorder="1" applyAlignment="1">
      <alignment horizontal="center" vertical="center" wrapText="1"/>
    </xf>
    <xf numFmtId="10" fontId="13" fillId="18" borderId="4" xfId="3" applyNumberFormat="1" applyFont="1" applyFill="1" applyBorder="1" applyAlignment="1">
      <alignment horizontal="right" vertical="center" wrapText="1"/>
    </xf>
    <xf numFmtId="165" fontId="11" fillId="0" borderId="0" xfId="0" applyNumberFormat="1" applyFont="1"/>
    <xf numFmtId="10" fontId="11" fillId="0" borderId="9" xfId="3" applyNumberFormat="1" applyFont="1" applyBorder="1"/>
    <xf numFmtId="165" fontId="13" fillId="18" borderId="4" xfId="0" applyNumberFormat="1" applyFont="1" applyFill="1" applyBorder="1" applyAlignment="1">
      <alignment horizontal="center" vertical="center" wrapText="1"/>
    </xf>
    <xf numFmtId="165" fontId="11" fillId="0" borderId="9" xfId="0" applyNumberFormat="1" applyFont="1" applyBorder="1" applyAlignment="1">
      <alignment horizontal="center" vertical="center"/>
    </xf>
    <xf numFmtId="0" fontId="15" fillId="0" borderId="0" xfId="0" applyFont="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applyAlignment="1">
      <alignment vertical="center"/>
    </xf>
    <xf numFmtId="0" fontId="16" fillId="2" borderId="9" xfId="0" applyFont="1" applyFill="1" applyBorder="1" applyAlignment="1">
      <alignment vertical="center" wrapText="1"/>
    </xf>
    <xf numFmtId="0" fontId="15" fillId="0" borderId="0" xfId="0" applyFont="1" applyAlignment="1">
      <alignment wrapText="1"/>
    </xf>
    <xf numFmtId="0" fontId="16" fillId="2" borderId="10"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7" fillId="3" borderId="9" xfId="0" quotePrefix="1" applyFont="1" applyFill="1" applyBorder="1" applyAlignment="1" applyProtection="1">
      <alignment horizontal="center" vertical="top" wrapText="1"/>
      <protection locked="0" hidden="1"/>
    </xf>
    <xf numFmtId="0" fontId="16" fillId="16" borderId="1" xfId="0" applyFont="1" applyFill="1" applyBorder="1" applyAlignment="1">
      <alignment horizontal="center" vertical="center" wrapText="1"/>
    </xf>
    <xf numFmtId="0" fontId="17" fillId="16" borderId="6" xfId="0" applyFont="1" applyFill="1" applyBorder="1" applyAlignment="1">
      <alignment horizontal="center" vertical="center" wrapText="1"/>
    </xf>
    <xf numFmtId="0" fontId="16" fillId="3" borderId="9" xfId="0" applyFont="1" applyFill="1" applyBorder="1" applyAlignment="1">
      <alignment horizontal="left" vertical="center" wrapText="1"/>
    </xf>
    <xf numFmtId="0" fontId="16" fillId="16" borderId="9" xfId="0" applyFont="1" applyFill="1" applyBorder="1" applyAlignment="1">
      <alignment horizontal="center" vertical="center" wrapText="1"/>
    </xf>
    <xf numFmtId="0" fontId="18" fillId="0" borderId="9" xfId="0" applyFont="1" applyBorder="1" applyAlignment="1" applyProtection="1">
      <alignment horizontal="center" vertical="center"/>
      <protection locked="0" hidden="1"/>
    </xf>
    <xf numFmtId="0" fontId="15" fillId="0" borderId="9" xfId="0" applyFont="1" applyBorder="1" applyAlignment="1">
      <alignment horizontal="center" vertical="center" wrapText="1"/>
    </xf>
    <xf numFmtId="0" fontId="18" fillId="0" borderId="9" xfId="0" quotePrefix="1" applyFont="1" applyBorder="1" applyAlignment="1" applyProtection="1">
      <alignment horizontal="center" vertical="center" wrapText="1"/>
      <protection locked="0" hidden="1"/>
    </xf>
    <xf numFmtId="0" fontId="15" fillId="0" borderId="9" xfId="0" applyFont="1" applyBorder="1" applyAlignment="1" applyProtection="1">
      <alignment horizontal="center" vertical="center" wrapText="1"/>
      <protection hidden="1"/>
    </xf>
    <xf numFmtId="4" fontId="15" fillId="0" borderId="9" xfId="0" applyNumberFormat="1" applyFont="1" applyBorder="1" applyAlignment="1" applyProtection="1">
      <alignment horizontal="center" vertical="center" wrapText="1"/>
      <protection locked="0" hidden="1"/>
    </xf>
    <xf numFmtId="0" fontId="15" fillId="4" borderId="9" xfId="0" applyFont="1" applyFill="1" applyBorder="1" applyAlignment="1" applyProtection="1">
      <alignment horizontal="center" vertical="center" wrapText="1"/>
      <protection hidden="1"/>
    </xf>
    <xf numFmtId="16" fontId="18" fillId="0" borderId="9" xfId="0" applyNumberFormat="1" applyFont="1" applyBorder="1" applyAlignment="1" applyProtection="1">
      <alignment horizontal="center" vertical="center"/>
      <protection locked="0" hidden="1"/>
    </xf>
    <xf numFmtId="49" fontId="16" fillId="6" borderId="6" xfId="0" applyNumberFormat="1" applyFont="1" applyFill="1" applyBorder="1" applyAlignment="1">
      <alignment horizontal="center" vertical="center" wrapText="1"/>
    </xf>
    <xf numFmtId="49" fontId="16" fillId="2" borderId="6" xfId="0" applyNumberFormat="1" applyFont="1" applyFill="1" applyBorder="1" applyAlignment="1">
      <alignment horizontal="center" vertical="center" wrapText="1"/>
    </xf>
    <xf numFmtId="165" fontId="15" fillId="0" borderId="0" xfId="0" applyNumberFormat="1" applyFont="1"/>
    <xf numFmtId="0" fontId="18" fillId="0" borderId="9" xfId="0" applyFont="1" applyBorder="1" applyAlignment="1" applyProtection="1">
      <alignment horizontal="center" vertical="center" wrapText="1"/>
      <protection hidden="1"/>
    </xf>
    <xf numFmtId="165" fontId="19" fillId="18" borderId="4" xfId="0" applyNumberFormat="1" applyFont="1" applyFill="1" applyBorder="1" applyAlignment="1">
      <alignment horizontal="center" vertical="center" wrapText="1"/>
    </xf>
    <xf numFmtId="165" fontId="15" fillId="0" borderId="0" xfId="0" applyNumberFormat="1" applyFont="1" applyAlignment="1">
      <alignment horizontal="center" vertical="center"/>
    </xf>
    <xf numFmtId="0" fontId="15" fillId="0" borderId="1" xfId="0" applyFont="1" applyBorder="1"/>
    <xf numFmtId="0" fontId="15" fillId="0" borderId="3" xfId="0" applyFont="1" applyBorder="1"/>
    <xf numFmtId="0" fontId="15" fillId="0" borderId="4" xfId="0" applyFont="1" applyBorder="1"/>
    <xf numFmtId="0" fontId="12" fillId="0" borderId="9" xfId="0" applyFont="1" applyBorder="1" applyAlignment="1" applyProtection="1">
      <alignment horizontal="center" vertical="center" wrapText="1"/>
      <protection hidden="1"/>
    </xf>
    <xf numFmtId="0" fontId="15" fillId="4" borderId="0" xfId="0" applyFont="1" applyFill="1"/>
    <xf numFmtId="0" fontId="15" fillId="4" borderId="0" xfId="0" applyFont="1" applyFill="1" applyAlignment="1">
      <alignment vertical="center"/>
    </xf>
    <xf numFmtId="0" fontId="17" fillId="2" borderId="6"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7" fillId="8" borderId="6" xfId="0" applyFont="1" applyFill="1" applyBorder="1" applyAlignment="1">
      <alignment horizontal="center" vertical="center" wrapText="1"/>
    </xf>
    <xf numFmtId="0" fontId="16" fillId="11" borderId="9" xfId="0" applyFont="1" applyFill="1" applyBorder="1" applyAlignment="1">
      <alignment horizontal="center" vertical="center"/>
    </xf>
    <xf numFmtId="0" fontId="17" fillId="15" borderId="6" xfId="0" applyFont="1" applyFill="1" applyBorder="1" applyAlignment="1">
      <alignment horizontal="center" vertical="center" wrapText="1"/>
    </xf>
    <xf numFmtId="0" fontId="16" fillId="22" borderId="9" xfId="0" applyFont="1" applyFill="1" applyBorder="1" applyAlignment="1">
      <alignment horizontal="center" vertical="center" wrapText="1"/>
    </xf>
    <xf numFmtId="0" fontId="16" fillId="3" borderId="9" xfId="0" applyFont="1" applyFill="1" applyBorder="1" applyAlignment="1">
      <alignment vertical="center" wrapText="1"/>
    </xf>
    <xf numFmtId="0" fontId="15" fillId="22" borderId="9" xfId="0" applyFont="1" applyFill="1" applyBorder="1" applyAlignment="1">
      <alignment horizontal="center" vertical="center"/>
    </xf>
    <xf numFmtId="165" fontId="15" fillId="0" borderId="9" xfId="2" applyNumberFormat="1" applyFont="1" applyBorder="1" applyAlignment="1">
      <alignment horizontal="center" vertical="center" wrapText="1"/>
    </xf>
    <xf numFmtId="165" fontId="19" fillId="0" borderId="9" xfId="2" applyNumberFormat="1" applyFont="1" applyBorder="1" applyAlignment="1">
      <alignment horizontal="center" vertical="center" wrapText="1"/>
    </xf>
    <xf numFmtId="165" fontId="15" fillId="4" borderId="9" xfId="0" applyNumberFormat="1" applyFont="1" applyFill="1" applyBorder="1" applyAlignment="1">
      <alignment horizontal="center" vertical="center"/>
    </xf>
    <xf numFmtId="1" fontId="15" fillId="22" borderId="9" xfId="0" applyNumberFormat="1" applyFont="1" applyFill="1" applyBorder="1" applyAlignment="1">
      <alignment horizontal="center" vertical="center"/>
    </xf>
    <xf numFmtId="165" fontId="15" fillId="22" borderId="9" xfId="0" applyNumberFormat="1" applyFont="1" applyFill="1" applyBorder="1" applyAlignment="1">
      <alignment horizontal="center" vertical="center"/>
    </xf>
    <xf numFmtId="44" fontId="19" fillId="10" borderId="11" xfId="1" applyFont="1" applyFill="1" applyBorder="1" applyAlignment="1">
      <alignment horizontal="center" vertical="center" shrinkToFit="1"/>
    </xf>
    <xf numFmtId="166" fontId="15" fillId="5" borderId="9" xfId="0" applyNumberFormat="1" applyFont="1" applyFill="1" applyBorder="1" applyAlignment="1">
      <alignment horizontal="center" vertical="center" wrapText="1"/>
    </xf>
    <xf numFmtId="166" fontId="19" fillId="7" borderId="6" xfId="0" applyNumberFormat="1" applyFont="1" applyFill="1" applyBorder="1" applyAlignment="1">
      <alignment horizontal="center" vertical="center" wrapText="1"/>
    </xf>
    <xf numFmtId="164" fontId="15" fillId="5" borderId="9" xfId="1" applyNumberFormat="1" applyFont="1" applyFill="1" applyBorder="1" applyAlignment="1">
      <alignment horizontal="center" vertical="center" wrapText="1"/>
    </xf>
    <xf numFmtId="0" fontId="19" fillId="7" borderId="9" xfId="4" applyNumberFormat="1" applyFont="1" applyFill="1" applyBorder="1" applyAlignment="1">
      <alignment horizontal="center" vertical="center" wrapText="1"/>
    </xf>
    <xf numFmtId="165" fontId="16" fillId="0" borderId="6" xfId="2" applyNumberFormat="1" applyFont="1" applyBorder="1" applyAlignment="1">
      <alignment horizontal="center" vertical="center" wrapText="1"/>
    </xf>
    <xf numFmtId="168" fontId="16" fillId="0" borderId="6" xfId="4" applyNumberFormat="1" applyFont="1" applyBorder="1" applyAlignment="1">
      <alignment horizontal="center" vertical="center" wrapText="1"/>
    </xf>
    <xf numFmtId="0" fontId="15" fillId="22" borderId="0" xfId="0" applyFont="1" applyFill="1" applyAlignment="1">
      <alignment horizontal="center" vertical="center"/>
    </xf>
    <xf numFmtId="165" fontId="16" fillId="22" borderId="9" xfId="0" applyNumberFormat="1" applyFont="1" applyFill="1" applyBorder="1" applyAlignment="1">
      <alignment horizontal="center" vertical="center"/>
    </xf>
    <xf numFmtId="165" fontId="15" fillId="0" borderId="6" xfId="2" applyNumberFormat="1" applyFont="1" applyBorder="1" applyAlignment="1">
      <alignment horizontal="center" vertical="center" wrapText="1"/>
    </xf>
    <xf numFmtId="165" fontId="19" fillId="0" borderId="6" xfId="2" applyNumberFormat="1" applyFont="1" applyBorder="1" applyAlignment="1">
      <alignment horizontal="center" vertical="center" wrapText="1"/>
    </xf>
    <xf numFmtId="9" fontId="19" fillId="7" borderId="6" xfId="3" applyFont="1" applyFill="1" applyBorder="1" applyAlignment="1">
      <alignment horizontal="center" vertical="center" wrapText="1"/>
    </xf>
    <xf numFmtId="44" fontId="19" fillId="0" borderId="6" xfId="1" applyFont="1" applyFill="1" applyBorder="1" applyAlignment="1">
      <alignment horizontal="center" vertical="center" wrapText="1"/>
    </xf>
    <xf numFmtId="165" fontId="15" fillId="22" borderId="9" xfId="1" applyNumberFormat="1" applyFont="1" applyFill="1" applyBorder="1" applyAlignment="1">
      <alignment horizontal="center" vertical="center"/>
    </xf>
    <xf numFmtId="44" fontId="19" fillId="19" borderId="6" xfId="1" applyFont="1" applyFill="1" applyBorder="1" applyAlignment="1">
      <alignment horizontal="center" vertical="center" wrapText="1"/>
    </xf>
    <xf numFmtId="165" fontId="16" fillId="2" borderId="6" xfId="2" applyNumberFormat="1" applyFont="1" applyFill="1" applyBorder="1" applyAlignment="1">
      <alignment horizontal="center" vertical="center" wrapText="1"/>
    </xf>
    <xf numFmtId="165" fontId="21" fillId="9" borderId="6" xfId="2" applyNumberFormat="1" applyFont="1" applyFill="1" applyBorder="1" applyAlignment="1">
      <alignment horizontal="center" vertical="center" wrapText="1"/>
    </xf>
    <xf numFmtId="0" fontId="15" fillId="12" borderId="9" xfId="0" applyFont="1" applyFill="1" applyBorder="1"/>
    <xf numFmtId="164" fontId="16" fillId="12" borderId="9" xfId="0" applyNumberFormat="1" applyFont="1" applyFill="1" applyBorder="1"/>
    <xf numFmtId="165" fontId="20" fillId="22" borderId="9" xfId="0" applyNumberFormat="1" applyFont="1" applyFill="1" applyBorder="1" applyAlignment="1">
      <alignment horizontal="center" vertical="center"/>
    </xf>
    <xf numFmtId="165" fontId="15" fillId="5" borderId="9" xfId="0" applyNumberFormat="1" applyFont="1" applyFill="1" applyBorder="1" applyAlignment="1">
      <alignment horizontal="center" vertical="center" wrapText="1"/>
    </xf>
    <xf numFmtId="165" fontId="19" fillId="7" borderId="6" xfId="0" applyNumberFormat="1" applyFont="1" applyFill="1" applyBorder="1" applyAlignment="1">
      <alignment horizontal="center" vertical="center" wrapText="1"/>
    </xf>
    <xf numFmtId="44" fontId="19" fillId="7" borderId="9" xfId="1" applyFont="1" applyFill="1" applyBorder="1" applyAlignment="1">
      <alignment horizontal="center" vertical="center" wrapText="1"/>
    </xf>
    <xf numFmtId="44" fontId="19" fillId="0" borderId="9" xfId="1" applyFont="1" applyFill="1" applyBorder="1" applyAlignment="1">
      <alignment horizontal="center" vertical="center" wrapText="1"/>
    </xf>
    <xf numFmtId="44" fontId="15" fillId="5" borderId="9" xfId="0" applyNumberFormat="1" applyFont="1" applyFill="1" applyBorder="1" applyAlignment="1">
      <alignment horizontal="center" vertical="center" wrapText="1"/>
    </xf>
    <xf numFmtId="44" fontId="19" fillId="14" borderId="9" xfId="1" applyFont="1" applyFill="1" applyBorder="1" applyAlignment="1">
      <alignment horizontal="center" vertical="center" wrapText="1"/>
    </xf>
    <xf numFmtId="0" fontId="16" fillId="3" borderId="9" xfId="0" applyFont="1" applyFill="1" applyBorder="1" applyAlignment="1">
      <alignment horizontal="center" vertical="center" wrapText="1"/>
    </xf>
    <xf numFmtId="9" fontId="15" fillId="5" borderId="6" xfId="3" applyFont="1" applyFill="1" applyBorder="1" applyAlignment="1">
      <alignment horizontal="center" vertical="center" wrapText="1"/>
    </xf>
    <xf numFmtId="10" fontId="19" fillId="18" borderId="4" xfId="3" applyNumberFormat="1" applyFont="1" applyFill="1" applyBorder="1" applyAlignment="1">
      <alignment horizontal="center" vertical="center" wrapText="1"/>
    </xf>
    <xf numFmtId="167" fontId="19" fillId="0" borderId="11" xfId="0" applyNumberFormat="1" applyFont="1" applyBorder="1" applyAlignment="1">
      <alignment horizontal="center" vertical="center" shrinkToFit="1"/>
    </xf>
    <xf numFmtId="165" fontId="15" fillId="4" borderId="9" xfId="4" applyNumberFormat="1" applyFont="1" applyFill="1" applyBorder="1" applyAlignment="1">
      <alignment horizontal="center" vertical="center"/>
    </xf>
    <xf numFmtId="10" fontId="15" fillId="4" borderId="9" xfId="3" applyNumberFormat="1" applyFont="1" applyFill="1" applyBorder="1" applyAlignment="1">
      <alignment horizontal="center" vertical="center"/>
    </xf>
    <xf numFmtId="44" fontId="15" fillId="4" borderId="9" xfId="1" applyFont="1" applyFill="1" applyBorder="1" applyAlignment="1">
      <alignment horizontal="center" vertical="center"/>
    </xf>
    <xf numFmtId="169" fontId="15" fillId="4" borderId="9" xfId="0" applyNumberFormat="1" applyFont="1" applyFill="1" applyBorder="1" applyAlignment="1">
      <alignment horizontal="center" vertical="center"/>
    </xf>
    <xf numFmtId="0" fontId="15" fillId="4" borderId="9" xfId="0" applyFont="1" applyFill="1" applyBorder="1" applyAlignment="1">
      <alignment horizontal="center" vertical="center"/>
    </xf>
    <xf numFmtId="0" fontId="15" fillId="6" borderId="9" xfId="0" applyFont="1" applyFill="1" applyBorder="1" applyAlignment="1">
      <alignment horizontal="center" vertical="center"/>
    </xf>
    <xf numFmtId="9" fontId="15" fillId="5" borderId="9" xfId="3" applyFont="1" applyFill="1" applyBorder="1" applyAlignment="1">
      <alignment horizontal="center" vertical="center"/>
    </xf>
    <xf numFmtId="164" fontId="15" fillId="0" borderId="9" xfId="1" applyNumberFormat="1" applyFont="1" applyBorder="1" applyAlignment="1">
      <alignment horizontal="center" vertical="center"/>
    </xf>
    <xf numFmtId="10" fontId="15" fillId="0" borderId="9" xfId="3" applyNumberFormat="1" applyFont="1" applyBorder="1" applyAlignment="1">
      <alignment horizontal="center" vertical="center"/>
    </xf>
    <xf numFmtId="0" fontId="15" fillId="0" borderId="9" xfId="0" applyFont="1" applyBorder="1" applyAlignment="1">
      <alignment horizontal="center" vertical="center"/>
    </xf>
    <xf numFmtId="10" fontId="15" fillId="15" borderId="9" xfId="3" applyNumberFormat="1" applyFont="1" applyFill="1" applyBorder="1" applyAlignment="1">
      <alignment horizontal="center" vertical="center"/>
    </xf>
    <xf numFmtId="164" fontId="15" fillId="4" borderId="9" xfId="0"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8" fillId="11" borderId="9" xfId="0" applyFont="1" applyFill="1" applyBorder="1" applyAlignment="1">
      <alignment horizontal="center" vertical="center"/>
    </xf>
    <xf numFmtId="0" fontId="6" fillId="15" borderId="6" xfId="0" applyFont="1" applyFill="1" applyBorder="1" applyAlignment="1">
      <alignment horizontal="center" vertical="center" wrapText="1"/>
    </xf>
    <xf numFmtId="0" fontId="8" fillId="21" borderId="9" xfId="0" applyFont="1" applyFill="1" applyBorder="1" applyAlignment="1">
      <alignment horizontal="center" vertical="center" wrapText="1"/>
    </xf>
    <xf numFmtId="0" fontId="11" fillId="21" borderId="9" xfId="0" applyFont="1" applyFill="1" applyBorder="1" applyAlignment="1">
      <alignment horizontal="center" vertical="center"/>
    </xf>
    <xf numFmtId="0" fontId="11" fillId="21" borderId="9" xfId="0" applyFont="1" applyFill="1" applyBorder="1" applyAlignment="1">
      <alignment horizontal="right" vertical="center"/>
    </xf>
    <xf numFmtId="165" fontId="11" fillId="0" borderId="9" xfId="2" applyNumberFormat="1" applyFont="1" applyBorder="1" applyAlignment="1">
      <alignment horizontal="center" vertical="center" wrapText="1"/>
    </xf>
    <xf numFmtId="165" fontId="13" fillId="0" borderId="9" xfId="2" applyNumberFormat="1" applyFont="1" applyBorder="1" applyAlignment="1">
      <alignment horizontal="center" vertical="center" wrapText="1"/>
    </xf>
    <xf numFmtId="0" fontId="11" fillId="0" borderId="9" xfId="0" applyFont="1" applyBorder="1"/>
    <xf numFmtId="0" fontId="11" fillId="21" borderId="9" xfId="0" applyNumberFormat="1" applyFont="1" applyFill="1" applyBorder="1" applyAlignment="1">
      <alignment horizontal="center" vertical="center"/>
    </xf>
    <xf numFmtId="165" fontId="11" fillId="21" borderId="9" xfId="0" applyNumberFormat="1" applyFont="1" applyFill="1" applyBorder="1" applyAlignment="1">
      <alignment horizontal="center" vertical="center"/>
    </xf>
    <xf numFmtId="44" fontId="13" fillId="10" borderId="11" xfId="1" applyFont="1" applyFill="1" applyBorder="1" applyAlignment="1">
      <alignment horizontal="center" vertical="center" shrinkToFit="1"/>
    </xf>
    <xf numFmtId="4" fontId="11" fillId="0" borderId="9" xfId="0" applyNumberFormat="1" applyFont="1" applyBorder="1" applyAlignment="1" applyProtection="1">
      <alignment horizontal="center" vertical="center" wrapText="1"/>
      <protection locked="0" hidden="1"/>
    </xf>
    <xf numFmtId="166" fontId="11" fillId="5" borderId="9" xfId="0" applyNumberFormat="1" applyFont="1" applyFill="1" applyBorder="1" applyAlignment="1">
      <alignment horizontal="center" vertical="center" wrapText="1"/>
    </xf>
    <xf numFmtId="166" fontId="13" fillId="7" borderId="6" xfId="0" applyNumberFormat="1" applyFont="1" applyFill="1" applyBorder="1" applyAlignment="1">
      <alignment horizontal="center" vertical="center" wrapText="1"/>
    </xf>
    <xf numFmtId="44" fontId="13" fillId="7" borderId="9" xfId="1" applyFont="1" applyFill="1" applyBorder="1" applyAlignment="1">
      <alignment horizontal="center" vertical="center" wrapText="1"/>
    </xf>
    <xf numFmtId="165" fontId="13" fillId="7" borderId="4" xfId="0" applyNumberFormat="1" applyFont="1" applyFill="1" applyBorder="1" applyAlignment="1">
      <alignment horizontal="center" vertical="center" wrapText="1"/>
    </xf>
    <xf numFmtId="164" fontId="11" fillId="5" borderId="9" xfId="1" applyNumberFormat="1" applyFont="1" applyFill="1" applyBorder="1" applyAlignment="1">
      <alignment horizontal="center" vertical="center" wrapText="1"/>
    </xf>
    <xf numFmtId="0" fontId="13" fillId="7" borderId="9" xfId="4" applyNumberFormat="1" applyFont="1" applyFill="1" applyBorder="1" applyAlignment="1">
      <alignment horizontal="center" vertical="center" wrapText="1"/>
    </xf>
    <xf numFmtId="165" fontId="8" fillId="0" borderId="6" xfId="2" applyNumberFormat="1" applyFont="1" applyBorder="1" applyAlignment="1">
      <alignment horizontal="center" vertical="center" wrapText="1"/>
    </xf>
    <xf numFmtId="0" fontId="11" fillId="6" borderId="9" xfId="0" applyFont="1" applyFill="1" applyBorder="1"/>
    <xf numFmtId="168" fontId="8" fillId="0" borderId="6" xfId="4" applyNumberFormat="1" applyFont="1" applyBorder="1" applyAlignment="1">
      <alignment horizontal="center" vertical="center" wrapText="1"/>
    </xf>
    <xf numFmtId="165" fontId="8" fillId="3" borderId="9" xfId="0" applyNumberFormat="1" applyFont="1" applyFill="1" applyBorder="1" applyAlignment="1">
      <alignment horizontal="center" vertical="center" wrapText="1"/>
    </xf>
    <xf numFmtId="165" fontId="11" fillId="21" borderId="0" xfId="0" applyNumberFormat="1" applyFont="1" applyFill="1" applyAlignment="1">
      <alignment horizontal="center" vertical="center"/>
    </xf>
    <xf numFmtId="165" fontId="8" fillId="21" borderId="9" xfId="0" applyNumberFormat="1" applyFont="1" applyFill="1" applyBorder="1" applyAlignment="1">
      <alignment horizontal="center" vertical="center"/>
    </xf>
    <xf numFmtId="9" fontId="11" fillId="5" borderId="6" xfId="3" applyFont="1" applyFill="1" applyBorder="1" applyAlignment="1">
      <alignment horizontal="right" vertical="center" wrapText="1"/>
    </xf>
    <xf numFmtId="165" fontId="11" fillId="0" borderId="6" xfId="2" applyNumberFormat="1" applyFont="1" applyBorder="1" applyAlignment="1">
      <alignment horizontal="center" vertical="center" wrapText="1"/>
    </xf>
    <xf numFmtId="165" fontId="13" fillId="0" borderId="6" xfId="2" applyNumberFormat="1" applyFont="1" applyBorder="1" applyAlignment="1">
      <alignment horizontal="center" vertical="center" wrapText="1"/>
    </xf>
    <xf numFmtId="9" fontId="11" fillId="5" borderId="9" xfId="3" applyFont="1" applyFill="1" applyBorder="1"/>
    <xf numFmtId="164" fontId="11" fillId="0" borderId="9" xfId="1" applyNumberFormat="1" applyFont="1" applyBorder="1"/>
    <xf numFmtId="9" fontId="13" fillId="7" borderId="6" xfId="3" applyFont="1" applyFill="1" applyBorder="1" applyAlignment="1">
      <alignment horizontal="center" vertical="center" wrapText="1"/>
    </xf>
    <xf numFmtId="44" fontId="13" fillId="0" borderId="6" xfId="1" applyFont="1" applyFill="1" applyBorder="1" applyAlignment="1">
      <alignment horizontal="center" vertical="center" wrapText="1"/>
    </xf>
    <xf numFmtId="165" fontId="11" fillId="21" borderId="9" xfId="1" applyNumberFormat="1" applyFont="1" applyFill="1" applyBorder="1" applyAlignment="1">
      <alignment horizontal="center" vertical="center"/>
    </xf>
    <xf numFmtId="164" fontId="11" fillId="4" borderId="9" xfId="0" applyNumberFormat="1" applyFont="1" applyFill="1" applyBorder="1"/>
    <xf numFmtId="44" fontId="13" fillId="19" borderId="6" xfId="1" applyFont="1" applyFill="1" applyBorder="1" applyAlignment="1">
      <alignment horizontal="center" vertical="center" wrapText="1"/>
    </xf>
    <xf numFmtId="165" fontId="8" fillId="2" borderId="6" xfId="2" applyNumberFormat="1" applyFont="1" applyFill="1" applyBorder="1" applyAlignment="1">
      <alignment horizontal="center" vertical="center" wrapText="1"/>
    </xf>
    <xf numFmtId="165" fontId="22" fillId="9" borderId="6" xfId="2" applyNumberFormat="1" applyFont="1" applyFill="1" applyBorder="1" applyAlignment="1">
      <alignment horizontal="center" vertical="center" wrapText="1"/>
    </xf>
    <xf numFmtId="0" fontId="11" fillId="12" borderId="9" xfId="0" applyFont="1" applyFill="1" applyBorder="1"/>
    <xf numFmtId="164" fontId="8" fillId="12" borderId="9" xfId="0" applyNumberFormat="1" applyFont="1" applyFill="1" applyBorder="1"/>
    <xf numFmtId="165" fontId="11" fillId="0" borderId="0" xfId="0" applyNumberFormat="1" applyFont="1" applyAlignment="1">
      <alignment horizontal="center" vertical="center"/>
    </xf>
    <xf numFmtId="165" fontId="14" fillId="21" borderId="9" xfId="0" applyNumberFormat="1" applyFont="1" applyFill="1" applyBorder="1" applyAlignment="1">
      <alignment horizontal="center" vertical="center"/>
    </xf>
    <xf numFmtId="165" fontId="11" fillId="5" borderId="9" xfId="0" applyNumberFormat="1" applyFont="1" applyFill="1" applyBorder="1" applyAlignment="1">
      <alignment horizontal="center" vertical="center" wrapText="1"/>
    </xf>
    <xf numFmtId="165" fontId="13" fillId="7" borderId="6" xfId="0" applyNumberFormat="1" applyFont="1" applyFill="1" applyBorder="1" applyAlignment="1">
      <alignment horizontal="center" vertical="center" wrapText="1"/>
    </xf>
    <xf numFmtId="44" fontId="13" fillId="0" borderId="9" xfId="1" applyFont="1" applyFill="1" applyBorder="1" applyAlignment="1">
      <alignment horizontal="center" vertical="center" wrapText="1"/>
    </xf>
    <xf numFmtId="165" fontId="11" fillId="5" borderId="6" xfId="0" applyNumberFormat="1" applyFont="1" applyFill="1" applyBorder="1" applyAlignment="1">
      <alignment horizontal="center" vertical="center" wrapText="1"/>
    </xf>
    <xf numFmtId="44" fontId="11" fillId="5" borderId="9" xfId="0" applyNumberFormat="1" applyFont="1" applyFill="1" applyBorder="1" applyAlignment="1">
      <alignment horizontal="center" vertical="center" wrapText="1"/>
    </xf>
    <xf numFmtId="44" fontId="13" fillId="14" borderId="9" xfId="1" applyFont="1" applyFill="1" applyBorder="1" applyAlignment="1">
      <alignment horizontal="center" vertical="center" wrapText="1"/>
    </xf>
    <xf numFmtId="167" fontId="13" fillId="0" borderId="11" xfId="0" applyNumberFormat="1" applyFont="1" applyBorder="1" applyAlignment="1">
      <alignment horizontal="center" vertical="center" shrinkToFit="1"/>
    </xf>
    <xf numFmtId="165" fontId="11" fillId="0" borderId="9" xfId="4" applyNumberFormat="1" applyFont="1" applyBorder="1" applyAlignment="1">
      <alignment horizontal="center" vertical="center"/>
    </xf>
    <xf numFmtId="10" fontId="11" fillId="0" borderId="9" xfId="3" applyNumberFormat="1" applyFont="1" applyBorder="1" applyAlignment="1">
      <alignment horizontal="center" vertical="center"/>
    </xf>
    <xf numFmtId="44" fontId="11" fillId="0" borderId="9" xfId="1" applyFont="1" applyBorder="1" applyAlignment="1">
      <alignment horizontal="center" vertical="center"/>
    </xf>
    <xf numFmtId="169" fontId="11" fillId="0" borderId="9" xfId="0" applyNumberFormat="1" applyFont="1" applyBorder="1" applyAlignment="1">
      <alignment horizontal="center" vertical="center"/>
    </xf>
    <xf numFmtId="0" fontId="11" fillId="0" borderId="9" xfId="0" applyFont="1" applyBorder="1" applyAlignment="1">
      <alignment horizontal="center" vertical="center"/>
    </xf>
    <xf numFmtId="165" fontId="11" fillId="15" borderId="9" xfId="4" applyNumberFormat="1" applyFont="1" applyFill="1" applyBorder="1" applyAlignment="1">
      <alignment horizontal="center" vertical="center"/>
    </xf>
    <xf numFmtId="44" fontId="13" fillId="10" borderId="12" xfId="1" applyFont="1" applyFill="1" applyBorder="1" applyAlignment="1">
      <alignment horizontal="center" vertical="center" shrinkToFit="1"/>
    </xf>
    <xf numFmtId="0" fontId="8" fillId="20" borderId="9" xfId="0" applyFont="1" applyFill="1" applyBorder="1" applyAlignment="1">
      <alignment horizontal="center" vertical="center" wrapText="1"/>
    </xf>
    <xf numFmtId="0" fontId="11" fillId="20" borderId="9" xfId="0" applyFont="1" applyFill="1" applyBorder="1" applyAlignment="1">
      <alignment horizontal="center" vertical="center"/>
    </xf>
    <xf numFmtId="0" fontId="11" fillId="20" borderId="9" xfId="0" applyFont="1" applyFill="1" applyBorder="1" applyAlignment="1">
      <alignment horizontal="right" vertical="center"/>
    </xf>
    <xf numFmtId="1" fontId="11" fillId="20" borderId="9" xfId="0" applyNumberFormat="1" applyFont="1" applyFill="1" applyBorder="1" applyAlignment="1">
      <alignment horizontal="center" vertical="center"/>
    </xf>
    <xf numFmtId="165" fontId="11" fillId="20" borderId="9" xfId="0" applyNumberFormat="1" applyFont="1" applyFill="1" applyBorder="1" applyAlignment="1">
      <alignment horizontal="center" vertical="center"/>
    </xf>
    <xf numFmtId="49" fontId="11" fillId="0" borderId="9" xfId="0" applyNumberFormat="1" applyFont="1" applyBorder="1" applyAlignment="1">
      <alignment horizontal="center" vertical="center" wrapText="1"/>
    </xf>
    <xf numFmtId="166" fontId="11" fillId="5" borderId="6" xfId="0" applyNumberFormat="1" applyFont="1" applyFill="1" applyBorder="1" applyAlignment="1">
      <alignment horizontal="center" vertical="center" wrapText="1"/>
    </xf>
    <xf numFmtId="0" fontId="11" fillId="20" borderId="0" xfId="0" applyFont="1" applyFill="1" applyAlignment="1">
      <alignment horizontal="center" vertical="center"/>
    </xf>
    <xf numFmtId="169" fontId="8" fillId="20" borderId="9" xfId="0" applyNumberFormat="1" applyFont="1" applyFill="1" applyBorder="1" applyAlignment="1">
      <alignment horizontal="center" vertical="center"/>
    </xf>
    <xf numFmtId="44" fontId="11" fillId="20" borderId="9" xfId="1" applyFont="1" applyFill="1" applyBorder="1" applyAlignment="1">
      <alignment horizontal="center" vertical="center"/>
    </xf>
    <xf numFmtId="10" fontId="11" fillId="15" borderId="9" xfId="3" applyNumberFormat="1" applyFont="1" applyFill="1" applyBorder="1"/>
    <xf numFmtId="169" fontId="14" fillId="20" borderId="9" xfId="0" applyNumberFormat="1" applyFont="1" applyFill="1" applyBorder="1" applyAlignment="1">
      <alignment horizontal="center" vertical="center"/>
    </xf>
    <xf numFmtId="44" fontId="13" fillId="5" borderId="11" xfId="1" applyFont="1" applyFill="1" applyBorder="1" applyAlignment="1">
      <alignment horizontal="center" vertical="center" shrinkToFit="1"/>
    </xf>
    <xf numFmtId="49" fontId="16" fillId="2" borderId="6" xfId="0" applyNumberFormat="1" applyFont="1" applyFill="1" applyBorder="1" applyAlignment="1">
      <alignment horizontal="center" vertical="center" wrapText="1"/>
    </xf>
    <xf numFmtId="49" fontId="16" fillId="2" borderId="7" xfId="0" applyNumberFormat="1" applyFont="1" applyFill="1" applyBorder="1" applyAlignment="1">
      <alignment horizontal="center" vertical="center" wrapText="1"/>
    </xf>
    <xf numFmtId="49" fontId="16" fillId="6" borderId="6" xfId="0" applyNumberFormat="1" applyFont="1" applyFill="1" applyBorder="1" applyAlignment="1">
      <alignment horizontal="center" vertical="center" wrapText="1"/>
    </xf>
    <xf numFmtId="49" fontId="16" fillId="6" borderId="7" xfId="0" applyNumberFormat="1" applyFont="1" applyFill="1" applyBorder="1" applyAlignment="1">
      <alignment horizontal="center" vertical="center" wrapText="1"/>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15" fillId="3" borderId="8" xfId="0" applyFont="1" applyFill="1" applyBorder="1" applyAlignment="1">
      <alignment horizontal="center" vertical="center"/>
    </xf>
    <xf numFmtId="49" fontId="16" fillId="0" borderId="6" xfId="0" applyNumberFormat="1" applyFont="1" applyBorder="1" applyAlignment="1">
      <alignment horizontal="center" vertical="center" wrapText="1"/>
    </xf>
    <xf numFmtId="49" fontId="16" fillId="0" borderId="7" xfId="0" applyNumberFormat="1" applyFont="1" applyBorder="1" applyAlignment="1">
      <alignment horizontal="center" vertical="center" wrapText="1"/>
    </xf>
    <xf numFmtId="49" fontId="16" fillId="0" borderId="8" xfId="0" applyNumberFormat="1" applyFont="1" applyBorder="1" applyAlignment="1">
      <alignment horizontal="center" vertical="center" wrapText="1"/>
    </xf>
    <xf numFmtId="0" fontId="8" fillId="3" borderId="9" xfId="0" applyFont="1" applyFill="1" applyBorder="1" applyAlignment="1">
      <alignment horizontal="left" vertical="center" wrapText="1"/>
    </xf>
    <xf numFmtId="0" fontId="2" fillId="3" borderId="6" xfId="0" applyFont="1" applyFill="1" applyBorder="1" applyAlignment="1">
      <alignment horizontal="center"/>
    </xf>
    <xf numFmtId="0" fontId="2" fillId="3" borderId="7" xfId="0" applyFont="1" applyFill="1" applyBorder="1" applyAlignment="1">
      <alignment horizontal="center"/>
    </xf>
    <xf numFmtId="0" fontId="2" fillId="3" borderId="8" xfId="0" applyFont="1" applyFill="1" applyBorder="1" applyAlignment="1">
      <alignment horizontal="center"/>
    </xf>
    <xf numFmtId="0" fontId="16" fillId="2" borderId="9" xfId="0" applyFont="1" applyFill="1" applyBorder="1" applyAlignment="1">
      <alignment horizontal="center" vertical="center"/>
    </xf>
    <xf numFmtId="0" fontId="16" fillId="2" borderId="2" xfId="0" applyFont="1" applyFill="1" applyBorder="1" applyAlignment="1">
      <alignment horizontal="center" vertical="center"/>
    </xf>
    <xf numFmtId="0" fontId="16" fillId="2" borderId="0" xfId="0" applyFont="1" applyFill="1" applyAlignment="1">
      <alignment horizontal="center" vertical="center"/>
    </xf>
    <xf numFmtId="0" fontId="16" fillId="2" borderId="5" xfId="0" applyFont="1" applyFill="1" applyBorder="1" applyAlignment="1">
      <alignment horizontal="center" vertical="center"/>
    </xf>
    <xf numFmtId="0" fontId="15" fillId="0" borderId="9" xfId="0" applyFont="1" applyBorder="1" applyAlignment="1">
      <alignment horizontal="left" vertical="center" wrapText="1"/>
    </xf>
    <xf numFmtId="0" fontId="16" fillId="0" borderId="9" xfId="0" applyFont="1" applyBorder="1" applyAlignment="1">
      <alignment horizontal="left" vertical="center" wrapText="1"/>
    </xf>
    <xf numFmtId="0" fontId="16" fillId="2" borderId="6"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16" fillId="8" borderId="6" xfId="0" applyFont="1" applyFill="1" applyBorder="1" applyAlignment="1">
      <alignment horizontal="center" vertical="center" wrapText="1"/>
    </xf>
    <xf numFmtId="0" fontId="16" fillId="8" borderId="8" xfId="0" applyFont="1" applyFill="1" applyBorder="1" applyAlignment="1">
      <alignment horizontal="center" vertical="center" wrapText="1"/>
    </xf>
    <xf numFmtId="0" fontId="16" fillId="11" borderId="6" xfId="0" applyFont="1" applyFill="1" applyBorder="1" applyAlignment="1">
      <alignment horizontal="center" vertical="center" wrapText="1"/>
    </xf>
    <xf numFmtId="0" fontId="16" fillId="11" borderId="8" xfId="0" applyFont="1" applyFill="1" applyBorder="1" applyAlignment="1">
      <alignment horizontal="center" vertical="center" wrapText="1"/>
    </xf>
    <xf numFmtId="0" fontId="16" fillId="15" borderId="6" xfId="0" applyFont="1" applyFill="1" applyBorder="1" applyAlignment="1">
      <alignment horizontal="center" vertical="center" wrapText="1"/>
    </xf>
    <xf numFmtId="0" fontId="16" fillId="15" borderId="8" xfId="0" applyFont="1" applyFill="1" applyBorder="1" applyAlignment="1">
      <alignment horizontal="center" vertical="center" wrapText="1"/>
    </xf>
    <xf numFmtId="0" fontId="16" fillId="3" borderId="9" xfId="0" applyFont="1" applyFill="1" applyBorder="1" applyAlignment="1">
      <alignment horizontal="left" vertical="center" wrapText="1"/>
    </xf>
    <xf numFmtId="0" fontId="16" fillId="3" borderId="6" xfId="0" applyFont="1" applyFill="1" applyBorder="1" applyAlignment="1">
      <alignment horizontal="left" vertical="center" wrapText="1"/>
    </xf>
    <xf numFmtId="0" fontId="16" fillId="3" borderId="8" xfId="0" applyFont="1" applyFill="1" applyBorder="1" applyAlignment="1">
      <alignment horizontal="left" vertical="center" wrapText="1"/>
    </xf>
    <xf numFmtId="0" fontId="15" fillId="3" borderId="6" xfId="0" applyFont="1" applyFill="1" applyBorder="1" applyAlignment="1">
      <alignment horizontal="center"/>
    </xf>
    <xf numFmtId="0" fontId="15" fillId="3" borderId="7" xfId="0" applyFont="1" applyFill="1" applyBorder="1" applyAlignment="1">
      <alignment horizontal="center"/>
    </xf>
    <xf numFmtId="0" fontId="15" fillId="3" borderId="8" xfId="0" applyFont="1" applyFill="1" applyBorder="1" applyAlignment="1">
      <alignment horizontal="center"/>
    </xf>
    <xf numFmtId="49" fontId="8" fillId="2" borderId="6" xfId="0" applyNumberFormat="1" applyFont="1" applyFill="1" applyBorder="1" applyAlignment="1">
      <alignment horizontal="center" vertical="center" wrapText="1"/>
    </xf>
    <xf numFmtId="49" fontId="8" fillId="2" borderId="7" xfId="0" applyNumberFormat="1" applyFont="1" applyFill="1" applyBorder="1" applyAlignment="1">
      <alignment horizontal="center" vertical="center" wrapText="1"/>
    </xf>
    <xf numFmtId="49" fontId="8" fillId="6" borderId="6" xfId="0" applyNumberFormat="1" applyFont="1" applyFill="1" applyBorder="1" applyAlignment="1">
      <alignment horizontal="center" vertical="center" wrapText="1"/>
    </xf>
    <xf numFmtId="49" fontId="8" fillId="6" borderId="7" xfId="0" applyNumberFormat="1" applyFont="1" applyFill="1" applyBorder="1" applyAlignment="1">
      <alignment horizontal="center" vertical="center" wrapText="1"/>
    </xf>
    <xf numFmtId="0" fontId="11" fillId="3" borderId="6" xfId="0" applyFont="1" applyFill="1" applyBorder="1" applyAlignment="1">
      <alignment horizontal="center"/>
    </xf>
    <xf numFmtId="0" fontId="11" fillId="3" borderId="7" xfId="0" applyFont="1" applyFill="1" applyBorder="1" applyAlignment="1">
      <alignment horizontal="center"/>
    </xf>
    <xf numFmtId="165" fontId="11" fillId="3" borderId="7" xfId="0" applyNumberFormat="1" applyFont="1" applyFill="1" applyBorder="1" applyAlignment="1">
      <alignment horizontal="center" vertical="center"/>
    </xf>
    <xf numFmtId="0" fontId="11" fillId="3" borderId="8" xfId="0" applyFont="1" applyFill="1" applyBorder="1" applyAlignment="1">
      <alignment horizontal="center"/>
    </xf>
    <xf numFmtId="49" fontId="8" fillId="0" borderId="6"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49" fontId="8" fillId="0" borderId="8" xfId="0" applyNumberFormat="1" applyFont="1" applyBorder="1" applyAlignment="1">
      <alignment horizontal="center" vertical="center" wrapText="1"/>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0" xfId="0" applyFont="1" applyFill="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11" fillId="0" borderId="9" xfId="0" applyFont="1" applyBorder="1" applyAlignment="1">
      <alignment horizontal="left" vertical="center" wrapText="1"/>
    </xf>
    <xf numFmtId="0" fontId="8" fillId="0" borderId="9" xfId="0" applyFont="1" applyBorder="1" applyAlignment="1">
      <alignment horizontal="left"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8" borderId="7" xfId="0" applyFont="1" applyFill="1" applyBorder="1" applyAlignment="1">
      <alignment horizontal="center" vertical="center" wrapText="1"/>
    </xf>
    <xf numFmtId="0" fontId="8" fillId="11" borderId="6" xfId="0" applyFont="1" applyFill="1" applyBorder="1" applyAlignment="1">
      <alignment horizontal="center" vertical="center" wrapText="1"/>
    </xf>
    <xf numFmtId="0" fontId="8" fillId="11" borderId="7" xfId="0" applyFont="1" applyFill="1" applyBorder="1" applyAlignment="1">
      <alignment horizontal="center" vertical="center" wrapText="1"/>
    </xf>
    <xf numFmtId="0" fontId="8" fillId="15" borderId="6" xfId="0" applyFont="1" applyFill="1" applyBorder="1" applyAlignment="1">
      <alignment horizontal="center" vertical="center" wrapText="1"/>
    </xf>
    <xf numFmtId="0" fontId="8" fillId="15" borderId="7" xfId="0" applyFont="1" applyFill="1" applyBorder="1" applyAlignment="1">
      <alignment horizontal="center" vertical="center" wrapText="1"/>
    </xf>
  </cellXfs>
  <cellStyles count="5">
    <cellStyle name="Millares" xfId="4" builtinId="3"/>
    <cellStyle name="Moneda" xfId="1" builtinId="4"/>
    <cellStyle name="Normal" xfId="0" builtinId="0"/>
    <cellStyle name="Normal 28" xfId="2" xr:uid="{00000000-0005-0000-0000-000003000000}"/>
    <cellStyle name="Porcentaje" xfId="3" builtinId="5"/>
  </cellStyles>
  <dxfs count="0"/>
  <tableStyles count="0" defaultTableStyle="TableStyleMedium2" defaultPivotStyle="PivotStyleLight16"/>
  <colors>
    <mruColors>
      <color rgb="FF990000"/>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428626</xdr:rowOff>
    </xdr:from>
    <xdr:to>
      <xdr:col>0</xdr:col>
      <xdr:colOff>1206500</xdr:colOff>
      <xdr:row>4</xdr:row>
      <xdr:rowOff>301625</xdr:rowOff>
    </xdr:to>
    <xdr:pic>
      <xdr:nvPicPr>
        <xdr:cNvPr id="2" name="Imagen 2">
          <a:extLst>
            <a:ext uri="{FF2B5EF4-FFF2-40B4-BE49-F238E27FC236}">
              <a16:creationId xmlns:a16="http://schemas.microsoft.com/office/drawing/2014/main" id="{2F9385D4-6DB6-4EAE-97E5-11226C9B24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1349376"/>
          <a:ext cx="1063625" cy="214312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236053</xdr:colOff>
      <xdr:row>0</xdr:row>
      <xdr:rowOff>312964</xdr:rowOff>
    </xdr:from>
    <xdr:to>
      <xdr:col>0</xdr:col>
      <xdr:colOff>1156607</xdr:colOff>
      <xdr:row>3</xdr:row>
      <xdr:rowOff>557891</xdr:rowOff>
    </xdr:to>
    <xdr:pic>
      <xdr:nvPicPr>
        <xdr:cNvPr id="2" name="Imagen 2">
          <a:extLst>
            <a:ext uri="{FF2B5EF4-FFF2-40B4-BE49-F238E27FC236}">
              <a16:creationId xmlns:a16="http://schemas.microsoft.com/office/drawing/2014/main" id="{B5A0EB68-D7C0-484E-B049-60E426E4D28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0982" y="653143"/>
          <a:ext cx="920554" cy="2245177"/>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54428</xdr:colOff>
      <xdr:row>2</xdr:row>
      <xdr:rowOff>367391</xdr:rowOff>
    </xdr:from>
    <xdr:to>
      <xdr:col>0</xdr:col>
      <xdr:colOff>1841499</xdr:colOff>
      <xdr:row>4</xdr:row>
      <xdr:rowOff>612321</xdr:rowOff>
    </xdr:to>
    <xdr:pic>
      <xdr:nvPicPr>
        <xdr:cNvPr id="2" name="Imagen 2">
          <a:extLst>
            <a:ext uri="{FF2B5EF4-FFF2-40B4-BE49-F238E27FC236}">
              <a16:creationId xmlns:a16="http://schemas.microsoft.com/office/drawing/2014/main" id="{84613B53-BAAE-4B43-9399-263D2F426B5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428" y="1843766"/>
          <a:ext cx="1787071" cy="172130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B845C-116B-4295-8C51-08F837C38168}">
  <sheetPr filterMode="1"/>
  <dimension ref="A1:AF724"/>
  <sheetViews>
    <sheetView showGridLines="0" tabSelected="1" view="pageBreakPreview" zoomScale="60" zoomScaleNormal="70" workbookViewId="0">
      <pane xSplit="1" topLeftCell="Q1" activePane="topRight" state="frozen"/>
      <selection activeCell="A10" sqref="A10"/>
      <selection pane="topRight" activeCell="AF443" sqref="AF443"/>
    </sheetView>
  </sheetViews>
  <sheetFormatPr baseColWidth="10" defaultColWidth="11.42578125" defaultRowHeight="0" customHeight="1" zeroHeight="1" x14ac:dyDescent="0.2"/>
  <cols>
    <col min="1" max="1" width="20.28515625" style="1" customWidth="1"/>
    <col min="2" max="2" width="103.7109375" style="1" customWidth="1"/>
    <col min="3" max="3" width="29" style="2" customWidth="1"/>
    <col min="4" max="4" width="12.7109375" style="2" customWidth="1"/>
    <col min="5" max="5" width="17" style="2" customWidth="1"/>
    <col min="6" max="6" width="25" style="1" customWidth="1"/>
    <col min="7" max="7" width="14.140625" style="1" customWidth="1"/>
    <col min="8" max="8" width="23.42578125" style="1" customWidth="1"/>
    <col min="9" max="9" width="15.5703125" style="1" customWidth="1"/>
    <col min="10" max="10" width="32" style="1" customWidth="1"/>
    <col min="11" max="11" width="21" style="1" customWidth="1"/>
    <col min="12" max="12" width="22" style="1" customWidth="1"/>
    <col min="13" max="13" width="39.85546875" style="1" customWidth="1"/>
    <col min="14" max="18" width="28" style="1" customWidth="1"/>
    <col min="19" max="19" width="31.85546875" style="1" customWidth="1"/>
    <col min="20" max="20" width="26.5703125" style="1" customWidth="1"/>
    <col min="21" max="21" width="25" style="1" customWidth="1"/>
    <col min="22" max="22" width="26.28515625" style="1" customWidth="1"/>
    <col min="23" max="23" width="28" style="1" customWidth="1"/>
    <col min="24" max="24" width="25.42578125" style="1" customWidth="1"/>
    <col min="25" max="25" width="37.42578125" style="1" customWidth="1"/>
    <col min="26" max="26" width="27.42578125" style="1" customWidth="1"/>
    <col min="27" max="30" width="11.42578125" style="1" customWidth="1"/>
    <col min="31" max="31" width="17.28515625" style="52" customWidth="1"/>
    <col min="32" max="32" width="28.42578125" style="52" customWidth="1"/>
    <col min="33" max="16384" width="11.42578125" style="1"/>
  </cols>
  <sheetData>
    <row r="1" spans="1:32" s="87" customFormat="1" ht="41.25" customHeight="1" x14ac:dyDescent="0.25">
      <c r="A1" s="113"/>
      <c r="B1" s="259" t="s">
        <v>0</v>
      </c>
      <c r="C1" s="259"/>
      <c r="D1" s="259"/>
      <c r="E1" s="260"/>
      <c r="F1" s="260"/>
      <c r="AA1" s="117"/>
      <c r="AE1" s="89"/>
      <c r="AF1" s="89"/>
    </row>
    <row r="2" spans="1:32" s="87" customFormat="1" ht="36" customHeight="1" x14ac:dyDescent="0.25">
      <c r="A2" s="114"/>
      <c r="B2" s="259"/>
      <c r="C2" s="259"/>
      <c r="D2" s="259"/>
      <c r="E2" s="261"/>
      <c r="F2" s="261"/>
      <c r="AA2" s="117"/>
      <c r="AE2" s="89"/>
      <c r="AF2" s="89"/>
    </row>
    <row r="3" spans="1:32" s="87" customFormat="1" ht="37.5" customHeight="1" x14ac:dyDescent="0.25">
      <c r="A3" s="114"/>
      <c r="B3" s="259"/>
      <c r="C3" s="259"/>
      <c r="D3" s="259"/>
      <c r="E3" s="261"/>
      <c r="F3" s="261"/>
      <c r="AA3" s="117"/>
      <c r="AE3" s="89"/>
      <c r="AF3" s="89"/>
    </row>
    <row r="4" spans="1:32" s="87" customFormat="1" ht="63.75" customHeight="1" x14ac:dyDescent="0.25">
      <c r="A4" s="114"/>
      <c r="B4" s="259"/>
      <c r="C4" s="259"/>
      <c r="D4" s="259"/>
      <c r="E4" s="261"/>
      <c r="F4" s="261"/>
      <c r="AA4" s="117"/>
      <c r="AE4" s="89"/>
      <c r="AF4" s="89"/>
    </row>
    <row r="5" spans="1:32" s="87" customFormat="1" ht="54" customHeight="1" x14ac:dyDescent="0.25">
      <c r="A5" s="115"/>
      <c r="B5" s="259"/>
      <c r="C5" s="259"/>
      <c r="D5" s="259"/>
      <c r="E5" s="262"/>
      <c r="F5" s="262"/>
      <c r="AA5" s="117"/>
      <c r="AE5" s="89"/>
      <c r="AF5" s="89"/>
    </row>
    <row r="6" spans="1:32" s="87" customFormat="1" ht="42.75" customHeight="1" x14ac:dyDescent="0.25">
      <c r="C6" s="88"/>
      <c r="D6" s="88"/>
      <c r="E6" s="88"/>
      <c r="AA6" s="117"/>
      <c r="AE6" s="89"/>
      <c r="AF6" s="89"/>
    </row>
    <row r="7" spans="1:32" s="90" customFormat="1" ht="90.75" customHeight="1" x14ac:dyDescent="0.25">
      <c r="A7" s="91" t="s">
        <v>1</v>
      </c>
      <c r="B7" s="263" t="s">
        <v>2</v>
      </c>
      <c r="C7" s="263"/>
      <c r="D7" s="263"/>
      <c r="E7" s="264"/>
      <c r="F7" s="264"/>
      <c r="I7" s="87"/>
      <c r="J7" s="87"/>
      <c r="K7" s="87"/>
      <c r="L7" s="87"/>
      <c r="AA7" s="118"/>
      <c r="AE7" s="89"/>
      <c r="AF7" s="89"/>
    </row>
    <row r="8" spans="1:32" s="87" customFormat="1" ht="74.25" customHeight="1" x14ac:dyDescent="0.25">
      <c r="B8" s="92"/>
      <c r="C8" s="92"/>
      <c r="D8" s="92"/>
      <c r="E8" s="265" t="s">
        <v>3</v>
      </c>
      <c r="F8" s="266"/>
      <c r="G8" s="267" t="s">
        <v>4</v>
      </c>
      <c r="H8" s="268"/>
      <c r="I8" s="269" t="s">
        <v>5</v>
      </c>
      <c r="J8" s="270"/>
      <c r="K8" s="271" t="s">
        <v>6</v>
      </c>
      <c r="L8" s="272"/>
      <c r="M8" s="96" t="s">
        <v>872</v>
      </c>
      <c r="AA8" s="117"/>
      <c r="AE8" s="89"/>
      <c r="AF8" s="89"/>
    </row>
    <row r="9" spans="1:32" s="87" customFormat="1" ht="54" customHeight="1" x14ac:dyDescent="0.25">
      <c r="A9" s="93" t="s">
        <v>7</v>
      </c>
      <c r="B9" s="93" t="s">
        <v>8</v>
      </c>
      <c r="C9" s="93" t="s">
        <v>9</v>
      </c>
      <c r="D9" s="94" t="s">
        <v>10</v>
      </c>
      <c r="E9" s="119" t="s">
        <v>11</v>
      </c>
      <c r="F9" s="120" t="s">
        <v>12</v>
      </c>
      <c r="G9" s="121" t="s">
        <v>11</v>
      </c>
      <c r="H9" s="121" t="s">
        <v>12</v>
      </c>
      <c r="I9" s="122" t="s">
        <v>11</v>
      </c>
      <c r="J9" s="122" t="s">
        <v>12</v>
      </c>
      <c r="K9" s="123" t="s">
        <v>11</v>
      </c>
      <c r="L9" s="123" t="s">
        <v>12</v>
      </c>
      <c r="M9" s="97" t="s">
        <v>11</v>
      </c>
      <c r="N9" s="99" t="s">
        <v>858</v>
      </c>
      <c r="O9" s="99" t="s">
        <v>859</v>
      </c>
      <c r="P9" s="99" t="s">
        <v>860</v>
      </c>
      <c r="Q9" s="99" t="s">
        <v>861</v>
      </c>
      <c r="R9" s="99" t="s">
        <v>862</v>
      </c>
      <c r="S9" s="99" t="s">
        <v>863</v>
      </c>
      <c r="T9" s="99" t="s">
        <v>864</v>
      </c>
      <c r="U9" s="99" t="s">
        <v>865</v>
      </c>
      <c r="V9" s="99" t="s">
        <v>866</v>
      </c>
      <c r="W9" s="99" t="s">
        <v>867</v>
      </c>
      <c r="X9" s="99" t="s">
        <v>868</v>
      </c>
      <c r="Y9" s="99" t="s">
        <v>869</v>
      </c>
      <c r="Z9" s="99" t="s">
        <v>870</v>
      </c>
      <c r="AA9" s="99" t="s">
        <v>871</v>
      </c>
      <c r="AB9" s="87" t="s">
        <v>875</v>
      </c>
      <c r="AE9" s="124" t="s">
        <v>878</v>
      </c>
      <c r="AF9" s="124" t="s">
        <v>881</v>
      </c>
    </row>
    <row r="10" spans="1:32" s="87" customFormat="1" ht="15.75" customHeight="1" x14ac:dyDescent="0.25">
      <c r="A10" s="95" t="s">
        <v>13</v>
      </c>
      <c r="B10" s="273" t="s">
        <v>14</v>
      </c>
      <c r="C10" s="273"/>
      <c r="D10" s="273"/>
      <c r="E10" s="273"/>
      <c r="F10" s="273"/>
      <c r="G10" s="274"/>
      <c r="H10" s="275"/>
      <c r="I10" s="125"/>
      <c r="J10" s="125"/>
      <c r="K10" s="125"/>
      <c r="L10" s="125"/>
      <c r="M10" s="98"/>
      <c r="N10" s="276"/>
      <c r="O10" s="277"/>
      <c r="P10" s="277"/>
      <c r="Q10" s="277"/>
      <c r="R10" s="277"/>
      <c r="S10" s="277"/>
      <c r="T10" s="277"/>
      <c r="U10" s="277"/>
      <c r="V10" s="277"/>
      <c r="W10" s="277"/>
      <c r="X10" s="277"/>
      <c r="Y10" s="277"/>
      <c r="Z10" s="277"/>
      <c r="AA10" s="278"/>
      <c r="AE10" s="126"/>
      <c r="AF10" s="126"/>
    </row>
    <row r="11" spans="1:32" ht="12.75" hidden="1" customHeight="1" x14ac:dyDescent="0.2">
      <c r="A11" s="5" t="s">
        <v>15</v>
      </c>
      <c r="B11" s="6" t="s">
        <v>16</v>
      </c>
      <c r="C11" s="4" t="s">
        <v>17</v>
      </c>
      <c r="D11" s="4">
        <v>500</v>
      </c>
      <c r="E11" s="50">
        <v>8337</v>
      </c>
      <c r="F11" s="35">
        <f>+D11*E11</f>
        <v>4168500</v>
      </c>
      <c r="G11" s="27">
        <v>8070</v>
      </c>
      <c r="H11" s="25">
        <f t="shared" ref="H11:H33" si="0">+D11*G11</f>
        <v>4035000</v>
      </c>
      <c r="I11" s="13">
        <v>13570</v>
      </c>
      <c r="J11" s="17">
        <f t="shared" ref="J11:J33" si="1">+I11*D11</f>
        <v>6785000</v>
      </c>
      <c r="K11" s="28">
        <v>6500</v>
      </c>
      <c r="L11" s="29">
        <f t="shared" ref="L11:L33" si="2">+K11*D11</f>
        <v>3250000</v>
      </c>
      <c r="M11" s="51">
        <f>ROUND(Z11,"2")</f>
        <v>7635.67</v>
      </c>
      <c r="N11" s="42">
        <f t="shared" ref="N11:N33" si="3">AVERAGE(E11,G11,I11,K11)</f>
        <v>9119.25</v>
      </c>
      <c r="O11" s="43">
        <f t="shared" ref="O11:O33" si="4">1-E11/N11</f>
        <v>8.5780080598733432E-2</v>
      </c>
      <c r="P11" s="43">
        <f t="shared" ref="P11:P33" si="5">1-G11/N11</f>
        <v>0.1150588041779752</v>
      </c>
      <c r="Q11" s="43">
        <f t="shared" ref="Q11:Q33" si="6">1-I11/N11</f>
        <v>-0.48806096992625481</v>
      </c>
      <c r="R11" s="43">
        <f t="shared" ref="R11:R33" si="7">1-K11/N11</f>
        <v>0.28722208514954628</v>
      </c>
      <c r="S11" s="21">
        <f t="shared" ref="S11:S33" si="8">STDEV(E11,G11,I11,K11)</f>
        <v>3075.8460489216077</v>
      </c>
      <c r="T11" s="22">
        <f>N11+S11</f>
        <v>12195.096048921609</v>
      </c>
      <c r="U11" s="22">
        <f>N11-S11</f>
        <v>6043.4039510783923</v>
      </c>
      <c r="V11" s="21">
        <f t="shared" ref="V11:V33" si="9">IF(AND(E11&lt;=$T11,E11&gt;=$U11),E11,"")</f>
        <v>8337</v>
      </c>
      <c r="W11" s="21">
        <f t="shared" ref="W11:W33" si="10">IF(AND(G11&lt;=$T11,G11&gt;=$U11),G11,"")</f>
        <v>8070</v>
      </c>
      <c r="X11" s="21" t="str">
        <f t="shared" ref="X11:X33" si="11">IF(AND(I11&lt;=$T11,I11&gt;=$U11),I11,"")</f>
        <v/>
      </c>
      <c r="Y11" s="21">
        <f t="shared" ref="Y11:Y33" si="12">IF(AND(K11&lt;=$T11,K11&gt;=$U11),K11,"")</f>
        <v>6500</v>
      </c>
      <c r="Z11" s="23">
        <f>AVERAGE(V11:Y11)</f>
        <v>7635.666666666667</v>
      </c>
      <c r="AA11" s="20">
        <f>COUNT(V11:Y11)</f>
        <v>3</v>
      </c>
      <c r="AB11" s="1" t="s">
        <v>863</v>
      </c>
      <c r="AE11" s="55"/>
      <c r="AF11" s="58">
        <f t="shared" ref="AF11:AF74" si="13">+AE11*M11</f>
        <v>0</v>
      </c>
    </row>
    <row r="12" spans="1:32" ht="25.5" hidden="1" customHeight="1" x14ac:dyDescent="0.2">
      <c r="A12" s="7" t="s">
        <v>18</v>
      </c>
      <c r="B12" s="6" t="s">
        <v>19</v>
      </c>
      <c r="C12" s="4" t="s">
        <v>20</v>
      </c>
      <c r="D12" s="4">
        <v>1</v>
      </c>
      <c r="E12" s="34">
        <v>3295700</v>
      </c>
      <c r="F12" s="35">
        <f>+D12*E12</f>
        <v>3295700</v>
      </c>
      <c r="G12" s="27">
        <v>3188914</v>
      </c>
      <c r="H12" s="25">
        <f t="shared" si="0"/>
        <v>3188914</v>
      </c>
      <c r="I12" s="13">
        <v>3712534</v>
      </c>
      <c r="J12" s="17">
        <f t="shared" si="1"/>
        <v>3712534</v>
      </c>
      <c r="K12" s="33"/>
      <c r="L12" s="29">
        <f t="shared" si="2"/>
        <v>0</v>
      </c>
      <c r="M12" s="51">
        <f>IF(AA12&gt;=3,Z12,N12)</f>
        <v>3399049.3333333335</v>
      </c>
      <c r="N12" s="46">
        <f t="shared" si="3"/>
        <v>3399049.3333333335</v>
      </c>
      <c r="O12" s="43">
        <f t="shared" si="4"/>
        <v>3.0405364323436324E-2</v>
      </c>
      <c r="P12" s="43">
        <f t="shared" si="5"/>
        <v>6.1821795662865831E-2</v>
      </c>
      <c r="Q12" s="43">
        <f t="shared" si="6"/>
        <v>-9.2227159986302043E-2</v>
      </c>
      <c r="R12" s="43">
        <f t="shared" si="7"/>
        <v>1</v>
      </c>
      <c r="S12" s="21">
        <f t="shared" si="8"/>
        <v>276686.2656969683</v>
      </c>
      <c r="T12" s="22">
        <f t="shared" ref="T12:T75" si="14">N12+S12</f>
        <v>3675735.5990303019</v>
      </c>
      <c r="U12" s="22">
        <f t="shared" ref="U12:U75" si="15">N12-S12</f>
        <v>3122363.0676363651</v>
      </c>
      <c r="V12" s="21">
        <f t="shared" si="9"/>
        <v>3295700</v>
      </c>
      <c r="W12" s="21">
        <f t="shared" si="10"/>
        <v>3188914</v>
      </c>
      <c r="X12" s="21" t="str">
        <f t="shared" si="11"/>
        <v/>
      </c>
      <c r="Y12" s="21" t="str">
        <f t="shared" si="12"/>
        <v/>
      </c>
      <c r="Z12" s="23">
        <f t="shared" ref="Z12:Z75" si="16">AVERAGE(V12:Y12)</f>
        <v>3242307</v>
      </c>
      <c r="AA12" s="45">
        <f t="shared" ref="AA12:AA75" si="17">COUNT(V12:Y12)</f>
        <v>2</v>
      </c>
      <c r="AB12" s="44" t="s">
        <v>873</v>
      </c>
      <c r="AE12" s="55"/>
      <c r="AF12" s="58">
        <f t="shared" si="13"/>
        <v>0</v>
      </c>
    </row>
    <row r="13" spans="1:32" ht="25.5" hidden="1" customHeight="1" x14ac:dyDescent="0.2">
      <c r="A13" s="5" t="s">
        <v>21</v>
      </c>
      <c r="B13" s="6" t="s">
        <v>22</v>
      </c>
      <c r="C13" s="4" t="s">
        <v>20</v>
      </c>
      <c r="D13" s="4">
        <v>1</v>
      </c>
      <c r="E13" s="34">
        <v>312302</v>
      </c>
      <c r="F13" s="35">
        <f t="shared" ref="F13:F32" si="18">+D13*E13</f>
        <v>312302</v>
      </c>
      <c r="G13" s="27">
        <v>305427</v>
      </c>
      <c r="H13" s="25">
        <f t="shared" si="0"/>
        <v>305427</v>
      </c>
      <c r="I13" s="13">
        <v>3578700</v>
      </c>
      <c r="J13" s="17">
        <f t="shared" si="1"/>
        <v>3578700</v>
      </c>
      <c r="K13" s="28">
        <v>850000</v>
      </c>
      <c r="L13" s="29">
        <f t="shared" si="2"/>
        <v>850000</v>
      </c>
      <c r="M13" s="47">
        <f t="shared" ref="M13:M32" si="19">Z13</f>
        <v>489243</v>
      </c>
      <c r="N13" s="42">
        <f t="shared" si="3"/>
        <v>1261607.25</v>
      </c>
      <c r="O13" s="43">
        <f t="shared" si="4"/>
        <v>0.75245703446932477</v>
      </c>
      <c r="P13" s="43">
        <f t="shared" si="5"/>
        <v>0.75790643244955991</v>
      </c>
      <c r="Q13" s="43">
        <f t="shared" si="6"/>
        <v>-1.8366197166352682</v>
      </c>
      <c r="R13" s="43">
        <f t="shared" si="7"/>
        <v>0.32625624971638356</v>
      </c>
      <c r="S13" s="21">
        <f t="shared" si="8"/>
        <v>1565652.2036649508</v>
      </c>
      <c r="T13" s="22">
        <f t="shared" si="14"/>
        <v>2827259.453664951</v>
      </c>
      <c r="U13" s="22">
        <f t="shared" si="15"/>
        <v>-304044.95366495079</v>
      </c>
      <c r="V13" s="21">
        <f t="shared" si="9"/>
        <v>312302</v>
      </c>
      <c r="W13" s="21">
        <f t="shared" si="10"/>
        <v>305427</v>
      </c>
      <c r="X13" s="21" t="str">
        <f t="shared" si="11"/>
        <v/>
      </c>
      <c r="Y13" s="21">
        <f t="shared" si="12"/>
        <v>850000</v>
      </c>
      <c r="Z13" s="23">
        <f t="shared" si="16"/>
        <v>489243</v>
      </c>
      <c r="AA13" s="20">
        <f t="shared" si="17"/>
        <v>3</v>
      </c>
      <c r="AB13" s="1" t="s">
        <v>863</v>
      </c>
      <c r="AE13" s="55"/>
      <c r="AF13" s="58">
        <f t="shared" si="13"/>
        <v>0</v>
      </c>
    </row>
    <row r="14" spans="1:32" ht="38.25" hidden="1" customHeight="1" x14ac:dyDescent="0.2">
      <c r="A14" s="5" t="s">
        <v>23</v>
      </c>
      <c r="B14" s="6" t="s">
        <v>24</v>
      </c>
      <c r="C14" s="4" t="s">
        <v>17</v>
      </c>
      <c r="D14" s="4">
        <v>20</v>
      </c>
      <c r="E14" s="34">
        <v>18491</v>
      </c>
      <c r="F14" s="35">
        <f t="shared" si="18"/>
        <v>369820</v>
      </c>
      <c r="G14" s="27">
        <v>19298</v>
      </c>
      <c r="H14" s="25">
        <f t="shared" si="0"/>
        <v>385960</v>
      </c>
      <c r="I14" s="14">
        <v>64397</v>
      </c>
      <c r="J14" s="17">
        <f t="shared" si="1"/>
        <v>1287940</v>
      </c>
      <c r="K14" s="28">
        <v>150000</v>
      </c>
      <c r="L14" s="29">
        <f t="shared" si="2"/>
        <v>3000000</v>
      </c>
      <c r="M14" s="47">
        <f t="shared" si="19"/>
        <v>34062</v>
      </c>
      <c r="N14" s="42">
        <f t="shared" si="3"/>
        <v>63046.5</v>
      </c>
      <c r="O14" s="43">
        <f t="shared" si="4"/>
        <v>0.70670854052167842</v>
      </c>
      <c r="P14" s="43">
        <f t="shared" si="5"/>
        <v>0.69390846438739662</v>
      </c>
      <c r="Q14" s="43">
        <f t="shared" si="6"/>
        <v>-2.142069742174435E-2</v>
      </c>
      <c r="R14" s="43">
        <f t="shared" si="7"/>
        <v>-1.3791963074873306</v>
      </c>
      <c r="S14" s="21">
        <f t="shared" si="8"/>
        <v>61811.160925839278</v>
      </c>
      <c r="T14" s="22">
        <f t="shared" si="14"/>
        <v>124857.66092583927</v>
      </c>
      <c r="U14" s="22">
        <f t="shared" si="15"/>
        <v>1235.3390741607218</v>
      </c>
      <c r="V14" s="21">
        <f t="shared" si="9"/>
        <v>18491</v>
      </c>
      <c r="W14" s="21">
        <f t="shared" si="10"/>
        <v>19298</v>
      </c>
      <c r="X14" s="21">
        <f t="shared" si="11"/>
        <v>64397</v>
      </c>
      <c r="Y14" s="21" t="str">
        <f t="shared" si="12"/>
        <v/>
      </c>
      <c r="Z14" s="23">
        <f t="shared" si="16"/>
        <v>34062</v>
      </c>
      <c r="AA14" s="20">
        <f t="shared" si="17"/>
        <v>3</v>
      </c>
      <c r="AB14" s="1" t="s">
        <v>863</v>
      </c>
      <c r="AE14" s="55"/>
      <c r="AF14" s="58">
        <f t="shared" si="13"/>
        <v>0</v>
      </c>
    </row>
    <row r="15" spans="1:32" ht="45.6" hidden="1" customHeight="1" x14ac:dyDescent="0.2">
      <c r="A15" s="7" t="s">
        <v>25</v>
      </c>
      <c r="B15" s="6" t="s">
        <v>26</v>
      </c>
      <c r="C15" s="4" t="s">
        <v>27</v>
      </c>
      <c r="D15" s="4">
        <v>2</v>
      </c>
      <c r="E15" s="34">
        <v>123555</v>
      </c>
      <c r="F15" s="35">
        <f t="shared" si="18"/>
        <v>247110</v>
      </c>
      <c r="G15" s="27">
        <v>127290</v>
      </c>
      <c r="H15" s="25">
        <f t="shared" si="0"/>
        <v>254580</v>
      </c>
      <c r="I15" s="13">
        <v>850000</v>
      </c>
      <c r="J15" s="17">
        <f t="shared" si="1"/>
        <v>1700000</v>
      </c>
      <c r="K15" s="28">
        <v>500000</v>
      </c>
      <c r="L15" s="29">
        <f t="shared" si="2"/>
        <v>1000000</v>
      </c>
      <c r="M15" s="47">
        <f t="shared" si="19"/>
        <v>250281.66666666666</v>
      </c>
      <c r="N15" s="42">
        <f t="shared" si="3"/>
        <v>400211.25</v>
      </c>
      <c r="O15" s="43">
        <f t="shared" si="4"/>
        <v>0.69127554510274258</v>
      </c>
      <c r="P15" s="43">
        <f t="shared" si="5"/>
        <v>0.68194297386692648</v>
      </c>
      <c r="Q15" s="43">
        <f t="shared" si="6"/>
        <v>-1.1238783267586805</v>
      </c>
      <c r="R15" s="43">
        <f t="shared" si="7"/>
        <v>-0.24934019221098858</v>
      </c>
      <c r="S15" s="21">
        <f t="shared" si="8"/>
        <v>347990.61463337869</v>
      </c>
      <c r="T15" s="22">
        <f t="shared" si="14"/>
        <v>748201.86463337869</v>
      </c>
      <c r="U15" s="22">
        <f t="shared" si="15"/>
        <v>52220.635366621311</v>
      </c>
      <c r="V15" s="21">
        <f t="shared" si="9"/>
        <v>123555</v>
      </c>
      <c r="W15" s="21">
        <f t="shared" si="10"/>
        <v>127290</v>
      </c>
      <c r="X15" s="21" t="str">
        <f t="shared" si="11"/>
        <v/>
      </c>
      <c r="Y15" s="21">
        <f t="shared" si="12"/>
        <v>500000</v>
      </c>
      <c r="Z15" s="23">
        <f t="shared" si="16"/>
        <v>250281.66666666666</v>
      </c>
      <c r="AA15" s="20">
        <f t="shared" si="17"/>
        <v>3</v>
      </c>
      <c r="AB15" s="1" t="s">
        <v>863</v>
      </c>
      <c r="AE15" s="55"/>
      <c r="AF15" s="58">
        <f t="shared" si="13"/>
        <v>0</v>
      </c>
    </row>
    <row r="16" spans="1:32" s="87" customFormat="1" ht="192.75" customHeight="1" x14ac:dyDescent="0.25">
      <c r="A16" s="100" t="s">
        <v>28</v>
      </c>
      <c r="B16" s="110" t="s">
        <v>29</v>
      </c>
      <c r="C16" s="101" t="s">
        <v>17</v>
      </c>
      <c r="D16" s="101">
        <v>120</v>
      </c>
      <c r="E16" s="152">
        <v>31545</v>
      </c>
      <c r="F16" s="127">
        <f t="shared" si="18"/>
        <v>3785400</v>
      </c>
      <c r="G16" s="153">
        <v>33932</v>
      </c>
      <c r="H16" s="128">
        <f t="shared" si="0"/>
        <v>4071840</v>
      </c>
      <c r="I16" s="132">
        <v>21300</v>
      </c>
      <c r="J16" s="161">
        <f t="shared" si="1"/>
        <v>2556000</v>
      </c>
      <c r="K16" s="154">
        <v>18000</v>
      </c>
      <c r="L16" s="155">
        <f t="shared" si="2"/>
        <v>2160000</v>
      </c>
      <c r="M16" s="111">
        <f t="shared" si="19"/>
        <v>26422.5</v>
      </c>
      <c r="N16" s="162">
        <f t="shared" si="3"/>
        <v>26194.25</v>
      </c>
      <c r="O16" s="163">
        <f t="shared" si="4"/>
        <v>-0.20427192990828136</v>
      </c>
      <c r="P16" s="163">
        <f t="shared" si="5"/>
        <v>-0.29539879935482016</v>
      </c>
      <c r="Q16" s="163">
        <f t="shared" si="6"/>
        <v>0.18684444105099407</v>
      </c>
      <c r="R16" s="163">
        <f t="shared" si="7"/>
        <v>0.31282628821210767</v>
      </c>
      <c r="S16" s="164">
        <f t="shared" si="8"/>
        <v>7737.4137959656782</v>
      </c>
      <c r="T16" s="165">
        <f t="shared" si="14"/>
        <v>33931.66379596568</v>
      </c>
      <c r="U16" s="165">
        <f t="shared" si="15"/>
        <v>18456.83620403432</v>
      </c>
      <c r="V16" s="164">
        <f t="shared" si="9"/>
        <v>31545</v>
      </c>
      <c r="W16" s="164" t="str">
        <f t="shared" si="10"/>
        <v/>
      </c>
      <c r="X16" s="164">
        <f t="shared" si="11"/>
        <v>21300</v>
      </c>
      <c r="Y16" s="164" t="str">
        <f t="shared" si="12"/>
        <v/>
      </c>
      <c r="Z16" s="129">
        <f>AVERAGE(V16:Y16)</f>
        <v>26422.5</v>
      </c>
      <c r="AA16" s="166">
        <f t="shared" si="17"/>
        <v>2</v>
      </c>
      <c r="AB16" s="89" t="s">
        <v>863</v>
      </c>
      <c r="AC16" s="89"/>
      <c r="AD16" s="89"/>
      <c r="AE16" s="130">
        <v>1</v>
      </c>
      <c r="AF16" s="131">
        <f>+AE16*M16</f>
        <v>26422.5</v>
      </c>
    </row>
    <row r="17" spans="1:32" s="87" customFormat="1" ht="192.75" customHeight="1" x14ac:dyDescent="0.25">
      <c r="A17" s="100" t="s">
        <v>30</v>
      </c>
      <c r="B17" s="110" t="s">
        <v>31</v>
      </c>
      <c r="C17" s="101" t="s">
        <v>32</v>
      </c>
      <c r="D17" s="101">
        <v>20</v>
      </c>
      <c r="E17" s="152">
        <v>76448</v>
      </c>
      <c r="F17" s="127">
        <f t="shared" si="18"/>
        <v>1528960</v>
      </c>
      <c r="G17" s="153">
        <v>73053</v>
      </c>
      <c r="H17" s="128">
        <f t="shared" si="0"/>
        <v>1461060</v>
      </c>
      <c r="I17" s="132">
        <v>24500</v>
      </c>
      <c r="J17" s="161">
        <f t="shared" si="1"/>
        <v>490000</v>
      </c>
      <c r="K17" s="154">
        <v>30000</v>
      </c>
      <c r="L17" s="155">
        <f t="shared" si="2"/>
        <v>600000</v>
      </c>
      <c r="M17" s="111">
        <f t="shared" si="19"/>
        <v>51000.25</v>
      </c>
      <c r="N17" s="162">
        <f t="shared" si="3"/>
        <v>51000.25</v>
      </c>
      <c r="O17" s="163">
        <f t="shared" si="4"/>
        <v>-0.49897304424978306</v>
      </c>
      <c r="P17" s="163">
        <f t="shared" si="5"/>
        <v>-0.43240474311400434</v>
      </c>
      <c r="Q17" s="163">
        <f t="shared" si="6"/>
        <v>0.51961019798922559</v>
      </c>
      <c r="R17" s="163">
        <f t="shared" si="7"/>
        <v>0.41176758937456193</v>
      </c>
      <c r="S17" s="164">
        <f t="shared" si="8"/>
        <v>27551.076886091647</v>
      </c>
      <c r="T17" s="165">
        <f t="shared" si="14"/>
        <v>78551.326886091643</v>
      </c>
      <c r="U17" s="165">
        <f t="shared" si="15"/>
        <v>23449.173113908353</v>
      </c>
      <c r="V17" s="164">
        <f t="shared" si="9"/>
        <v>76448</v>
      </c>
      <c r="W17" s="164">
        <f t="shared" si="10"/>
        <v>73053</v>
      </c>
      <c r="X17" s="164">
        <f t="shared" si="11"/>
        <v>24500</v>
      </c>
      <c r="Y17" s="164">
        <f t="shared" si="12"/>
        <v>30000</v>
      </c>
      <c r="Z17" s="129">
        <f t="shared" si="16"/>
        <v>51000.25</v>
      </c>
      <c r="AA17" s="166">
        <f t="shared" si="17"/>
        <v>4</v>
      </c>
      <c r="AB17" s="89" t="s">
        <v>863</v>
      </c>
      <c r="AC17" s="89"/>
      <c r="AD17" s="89"/>
      <c r="AE17" s="130">
        <v>2</v>
      </c>
      <c r="AF17" s="131">
        <f>+AE17*M17</f>
        <v>102000.5</v>
      </c>
    </row>
    <row r="18" spans="1:32" s="87" customFormat="1" ht="192.75" customHeight="1" x14ac:dyDescent="0.25">
      <c r="A18" s="102" t="s">
        <v>33</v>
      </c>
      <c r="B18" s="110" t="s">
        <v>34</v>
      </c>
      <c r="C18" s="101" t="s">
        <v>17</v>
      </c>
      <c r="D18" s="101">
        <v>50</v>
      </c>
      <c r="E18" s="152">
        <v>12667</v>
      </c>
      <c r="F18" s="127">
        <f t="shared" si="18"/>
        <v>633350</v>
      </c>
      <c r="G18" s="153">
        <v>11989</v>
      </c>
      <c r="H18" s="128">
        <f t="shared" si="0"/>
        <v>599450</v>
      </c>
      <c r="I18" s="132">
        <v>42830</v>
      </c>
      <c r="J18" s="161">
        <f t="shared" si="1"/>
        <v>2141500</v>
      </c>
      <c r="K18" s="154">
        <v>120000</v>
      </c>
      <c r="L18" s="155">
        <f t="shared" si="2"/>
        <v>6000000</v>
      </c>
      <c r="M18" s="111">
        <f t="shared" si="19"/>
        <v>22495.333333333332</v>
      </c>
      <c r="N18" s="162">
        <f t="shared" si="3"/>
        <v>46871.5</v>
      </c>
      <c r="O18" s="163">
        <f t="shared" si="4"/>
        <v>0.72975048803644005</v>
      </c>
      <c r="P18" s="163">
        <f t="shared" si="5"/>
        <v>0.74421556809575118</v>
      </c>
      <c r="Q18" s="163">
        <f t="shared" si="6"/>
        <v>8.6225104807825637E-2</v>
      </c>
      <c r="R18" s="163">
        <f t="shared" si="7"/>
        <v>-1.560191160940017</v>
      </c>
      <c r="S18" s="164">
        <f t="shared" si="8"/>
        <v>50829.28244296457</v>
      </c>
      <c r="T18" s="165">
        <f t="shared" si="14"/>
        <v>97700.78244296457</v>
      </c>
      <c r="U18" s="165">
        <f t="shared" si="15"/>
        <v>-3957.7824429645698</v>
      </c>
      <c r="V18" s="164">
        <f t="shared" si="9"/>
        <v>12667</v>
      </c>
      <c r="W18" s="164">
        <f t="shared" si="10"/>
        <v>11989</v>
      </c>
      <c r="X18" s="164">
        <f t="shared" si="11"/>
        <v>42830</v>
      </c>
      <c r="Y18" s="164" t="str">
        <f t="shared" si="12"/>
        <v/>
      </c>
      <c r="Z18" s="129">
        <f t="shared" si="16"/>
        <v>22495.333333333332</v>
      </c>
      <c r="AA18" s="166">
        <f t="shared" si="17"/>
        <v>3</v>
      </c>
      <c r="AB18" s="89" t="s">
        <v>863</v>
      </c>
      <c r="AC18" s="89"/>
      <c r="AD18" s="89"/>
      <c r="AE18" s="130">
        <v>14</v>
      </c>
      <c r="AF18" s="131">
        <f>+AE18*M18</f>
        <v>314934.66666666663</v>
      </c>
    </row>
    <row r="19" spans="1:32" ht="38.25" hidden="1" customHeight="1" x14ac:dyDescent="0.2">
      <c r="A19" s="5" t="s">
        <v>35</v>
      </c>
      <c r="B19" s="6" t="s">
        <v>36</v>
      </c>
      <c r="C19" s="4" t="s">
        <v>17</v>
      </c>
      <c r="D19" s="4">
        <v>220</v>
      </c>
      <c r="E19" s="34">
        <v>13053</v>
      </c>
      <c r="F19" s="35">
        <f t="shared" si="18"/>
        <v>2871660</v>
      </c>
      <c r="G19" s="27">
        <v>13037</v>
      </c>
      <c r="H19" s="25">
        <f t="shared" si="0"/>
        <v>2868140</v>
      </c>
      <c r="I19" s="14">
        <v>18877</v>
      </c>
      <c r="J19" s="17">
        <f t="shared" si="1"/>
        <v>4152940</v>
      </c>
      <c r="K19" s="28">
        <v>35000</v>
      </c>
      <c r="L19" s="29">
        <f t="shared" si="2"/>
        <v>7700000</v>
      </c>
      <c r="M19" s="47">
        <f t="shared" si="19"/>
        <v>14989</v>
      </c>
      <c r="N19" s="42">
        <f t="shared" si="3"/>
        <v>19991.75</v>
      </c>
      <c r="O19" s="43">
        <f t="shared" si="4"/>
        <v>0.34708067077669535</v>
      </c>
      <c r="P19" s="43">
        <f t="shared" si="5"/>
        <v>0.34788100091287655</v>
      </c>
      <c r="Q19" s="43">
        <f t="shared" si="6"/>
        <v>5.5760501206747803E-2</v>
      </c>
      <c r="R19" s="43">
        <f t="shared" si="7"/>
        <v>-0.75072217289631982</v>
      </c>
      <c r="S19" s="21">
        <f t="shared" si="8"/>
        <v>10376.335813603311</v>
      </c>
      <c r="T19" s="22">
        <f t="shared" si="14"/>
        <v>30368.085813603313</v>
      </c>
      <c r="U19" s="22">
        <f t="shared" si="15"/>
        <v>9615.4141863966888</v>
      </c>
      <c r="V19" s="21">
        <f t="shared" si="9"/>
        <v>13053</v>
      </c>
      <c r="W19" s="21">
        <f t="shared" si="10"/>
        <v>13037</v>
      </c>
      <c r="X19" s="21">
        <f t="shared" si="11"/>
        <v>18877</v>
      </c>
      <c r="Y19" s="21" t="str">
        <f t="shared" si="12"/>
        <v/>
      </c>
      <c r="Z19" s="23">
        <f t="shared" si="16"/>
        <v>14989</v>
      </c>
      <c r="AA19" s="20">
        <f t="shared" si="17"/>
        <v>3</v>
      </c>
      <c r="AB19" s="1" t="s">
        <v>863</v>
      </c>
      <c r="AE19" s="55"/>
      <c r="AF19" s="58">
        <f t="shared" si="13"/>
        <v>0</v>
      </c>
    </row>
    <row r="20" spans="1:32" ht="12.75" hidden="1" x14ac:dyDescent="0.2">
      <c r="A20" s="5" t="s">
        <v>37</v>
      </c>
      <c r="B20" s="6" t="s">
        <v>38</v>
      </c>
      <c r="C20" s="4" t="s">
        <v>17</v>
      </c>
      <c r="D20" s="4">
        <v>120</v>
      </c>
      <c r="E20" s="34">
        <v>17404</v>
      </c>
      <c r="F20" s="35">
        <f t="shared" si="18"/>
        <v>2088480</v>
      </c>
      <c r="G20" s="27">
        <v>18401</v>
      </c>
      <c r="H20" s="25">
        <f t="shared" si="0"/>
        <v>2208120</v>
      </c>
      <c r="I20" s="13">
        <v>16905</v>
      </c>
      <c r="J20" s="17">
        <f t="shared" si="1"/>
        <v>2028600</v>
      </c>
      <c r="K20" s="28">
        <v>14500</v>
      </c>
      <c r="L20" s="29">
        <f t="shared" si="2"/>
        <v>1740000</v>
      </c>
      <c r="M20" s="47">
        <f>N20</f>
        <v>16802.5</v>
      </c>
      <c r="N20" s="46">
        <f t="shared" si="3"/>
        <v>16802.5</v>
      </c>
      <c r="O20" s="43">
        <f t="shared" si="4"/>
        <v>-3.5798244308882676E-2</v>
      </c>
      <c r="P20" s="43">
        <f t="shared" si="5"/>
        <v>-9.5134652581461143E-2</v>
      </c>
      <c r="Q20" s="43">
        <f t="shared" si="6"/>
        <v>-6.1002826960274703E-3</v>
      </c>
      <c r="R20" s="43">
        <f t="shared" si="7"/>
        <v>0.13703317958637107</v>
      </c>
      <c r="S20" s="21">
        <f t="shared" si="8"/>
        <v>1656.2021816996457</v>
      </c>
      <c r="T20" s="22">
        <f t="shared" si="14"/>
        <v>18458.702181699646</v>
      </c>
      <c r="U20" s="22">
        <f t="shared" si="15"/>
        <v>15146.297818300354</v>
      </c>
      <c r="V20" s="21">
        <f t="shared" si="9"/>
        <v>17404</v>
      </c>
      <c r="W20" s="21">
        <f t="shared" si="10"/>
        <v>18401</v>
      </c>
      <c r="X20" s="21">
        <f t="shared" si="11"/>
        <v>16905</v>
      </c>
      <c r="Y20" s="21" t="str">
        <f t="shared" si="12"/>
        <v/>
      </c>
      <c r="Z20" s="23">
        <f t="shared" si="16"/>
        <v>17570</v>
      </c>
      <c r="AA20" s="20">
        <f t="shared" si="17"/>
        <v>3</v>
      </c>
      <c r="AB20" s="44" t="s">
        <v>873</v>
      </c>
      <c r="AE20" s="55"/>
      <c r="AF20" s="58">
        <f t="shared" si="13"/>
        <v>0</v>
      </c>
    </row>
    <row r="21" spans="1:32" ht="12.75" hidden="1" x14ac:dyDescent="0.2">
      <c r="A21" s="7" t="s">
        <v>39</v>
      </c>
      <c r="B21" s="6" t="s">
        <v>40</v>
      </c>
      <c r="C21" s="4" t="s">
        <v>41</v>
      </c>
      <c r="D21" s="4">
        <v>100</v>
      </c>
      <c r="E21" s="37">
        <v>5747</v>
      </c>
      <c r="F21" s="35">
        <f t="shared" si="18"/>
        <v>574700</v>
      </c>
      <c r="G21" s="27">
        <v>5901</v>
      </c>
      <c r="H21" s="25">
        <f t="shared" si="0"/>
        <v>590100</v>
      </c>
      <c r="I21" s="13">
        <v>15891</v>
      </c>
      <c r="J21" s="17">
        <f t="shared" si="1"/>
        <v>1589100</v>
      </c>
      <c r="K21" s="28">
        <v>6500</v>
      </c>
      <c r="L21" s="29">
        <f t="shared" si="2"/>
        <v>650000</v>
      </c>
      <c r="M21" s="47">
        <f t="shared" si="19"/>
        <v>6049.333333333333</v>
      </c>
      <c r="N21" s="42">
        <f t="shared" si="3"/>
        <v>8509.75</v>
      </c>
      <c r="O21" s="43">
        <f t="shared" si="4"/>
        <v>0.32465701107553102</v>
      </c>
      <c r="P21" s="43">
        <f t="shared" si="5"/>
        <v>0.30656012221275597</v>
      </c>
      <c r="Q21" s="43">
        <f t="shared" si="6"/>
        <v>-0.86738740856076846</v>
      </c>
      <c r="R21" s="43">
        <f t="shared" si="7"/>
        <v>0.23617027527248158</v>
      </c>
      <c r="S21" s="21">
        <f t="shared" si="8"/>
        <v>4931.5417045112099</v>
      </c>
      <c r="T21" s="22">
        <f t="shared" si="14"/>
        <v>13441.29170451121</v>
      </c>
      <c r="U21" s="22">
        <f t="shared" si="15"/>
        <v>3578.2082954887901</v>
      </c>
      <c r="V21" s="21">
        <f t="shared" si="9"/>
        <v>5747</v>
      </c>
      <c r="W21" s="21">
        <f t="shared" si="10"/>
        <v>5901</v>
      </c>
      <c r="X21" s="21" t="str">
        <f t="shared" si="11"/>
        <v/>
      </c>
      <c r="Y21" s="21">
        <f t="shared" si="12"/>
        <v>6500</v>
      </c>
      <c r="Z21" s="23">
        <f t="shared" si="16"/>
        <v>6049.333333333333</v>
      </c>
      <c r="AA21" s="20">
        <f t="shared" si="17"/>
        <v>3</v>
      </c>
      <c r="AB21" s="1" t="s">
        <v>863</v>
      </c>
      <c r="AE21" s="55"/>
      <c r="AF21" s="58">
        <f t="shared" si="13"/>
        <v>0</v>
      </c>
    </row>
    <row r="22" spans="1:32" ht="12.75" hidden="1" x14ac:dyDescent="0.2">
      <c r="A22" s="5" t="s">
        <v>42</v>
      </c>
      <c r="B22" s="6" t="s">
        <v>43</v>
      </c>
      <c r="C22" s="4" t="s">
        <v>17</v>
      </c>
      <c r="D22" s="4">
        <v>500</v>
      </c>
      <c r="E22" s="34">
        <v>11413</v>
      </c>
      <c r="F22" s="35">
        <f t="shared" si="18"/>
        <v>5706500</v>
      </c>
      <c r="G22" s="27">
        <v>11383</v>
      </c>
      <c r="H22" s="25">
        <f t="shared" si="0"/>
        <v>5691500</v>
      </c>
      <c r="I22" s="13">
        <v>27000</v>
      </c>
      <c r="J22" s="17">
        <f t="shared" si="1"/>
        <v>13500000</v>
      </c>
      <c r="K22" s="28">
        <v>16500</v>
      </c>
      <c r="L22" s="29">
        <f t="shared" si="2"/>
        <v>8250000</v>
      </c>
      <c r="M22" s="47">
        <f t="shared" si="19"/>
        <v>13098.666666666666</v>
      </c>
      <c r="N22" s="42">
        <f t="shared" si="3"/>
        <v>16574</v>
      </c>
      <c r="O22" s="43">
        <f t="shared" si="4"/>
        <v>0.31139133582719924</v>
      </c>
      <c r="P22" s="43">
        <f t="shared" si="5"/>
        <v>0.31320139978279238</v>
      </c>
      <c r="Q22" s="43">
        <f t="shared" si="6"/>
        <v>-0.62905756003378777</v>
      </c>
      <c r="R22" s="43">
        <f t="shared" si="7"/>
        <v>4.4648244237962542E-3</v>
      </c>
      <c r="S22" s="21">
        <f t="shared" si="8"/>
        <v>7355.0289824944493</v>
      </c>
      <c r="T22" s="22">
        <f t="shared" si="14"/>
        <v>23929.028982494448</v>
      </c>
      <c r="U22" s="22">
        <f t="shared" si="15"/>
        <v>9218.9710175055516</v>
      </c>
      <c r="V22" s="21">
        <f t="shared" si="9"/>
        <v>11413</v>
      </c>
      <c r="W22" s="21">
        <f t="shared" si="10"/>
        <v>11383</v>
      </c>
      <c r="X22" s="21" t="str">
        <f t="shared" si="11"/>
        <v/>
      </c>
      <c r="Y22" s="21">
        <f t="shared" si="12"/>
        <v>16500</v>
      </c>
      <c r="Z22" s="23">
        <f t="shared" si="16"/>
        <v>13098.666666666666</v>
      </c>
      <c r="AA22" s="20">
        <f t="shared" si="17"/>
        <v>3</v>
      </c>
      <c r="AB22" s="1" t="s">
        <v>863</v>
      </c>
      <c r="AE22" s="55"/>
      <c r="AF22" s="58">
        <f t="shared" si="13"/>
        <v>0</v>
      </c>
    </row>
    <row r="23" spans="1:32" s="87" customFormat="1" ht="192.75" customHeight="1" x14ac:dyDescent="0.25">
      <c r="A23" s="100" t="s">
        <v>44</v>
      </c>
      <c r="B23" s="110" t="s">
        <v>45</v>
      </c>
      <c r="C23" s="101" t="s">
        <v>20</v>
      </c>
      <c r="D23" s="101">
        <v>20</v>
      </c>
      <c r="E23" s="152">
        <v>97897</v>
      </c>
      <c r="F23" s="127">
        <f t="shared" si="18"/>
        <v>1957940</v>
      </c>
      <c r="G23" s="153">
        <v>104429</v>
      </c>
      <c r="H23" s="128">
        <f t="shared" si="0"/>
        <v>2088580</v>
      </c>
      <c r="I23" s="132">
        <v>45121</v>
      </c>
      <c r="J23" s="161">
        <f t="shared" si="1"/>
        <v>902420</v>
      </c>
      <c r="K23" s="154">
        <v>100000</v>
      </c>
      <c r="L23" s="155">
        <f t="shared" si="2"/>
        <v>2000000</v>
      </c>
      <c r="M23" s="111">
        <f t="shared" si="19"/>
        <v>100775.33333333333</v>
      </c>
      <c r="N23" s="162">
        <f t="shared" si="3"/>
        <v>86861.75</v>
      </c>
      <c r="O23" s="163">
        <f t="shared" si="4"/>
        <v>-0.12704383690174326</v>
      </c>
      <c r="P23" s="163">
        <f t="shared" si="5"/>
        <v>-0.20224379545657323</v>
      </c>
      <c r="Q23" s="163">
        <f t="shared" si="6"/>
        <v>0.48054235610035489</v>
      </c>
      <c r="R23" s="163">
        <f t="shared" si="7"/>
        <v>-0.1512547237420383</v>
      </c>
      <c r="S23" s="164">
        <f t="shared" si="8"/>
        <v>27960.02407456045</v>
      </c>
      <c r="T23" s="165">
        <f t="shared" si="14"/>
        <v>114821.77407456045</v>
      </c>
      <c r="U23" s="165">
        <f t="shared" si="15"/>
        <v>58901.725925439547</v>
      </c>
      <c r="V23" s="164">
        <f t="shared" si="9"/>
        <v>97897</v>
      </c>
      <c r="W23" s="164">
        <f t="shared" si="10"/>
        <v>104429</v>
      </c>
      <c r="X23" s="164" t="str">
        <f t="shared" si="11"/>
        <v/>
      </c>
      <c r="Y23" s="164">
        <f t="shared" si="12"/>
        <v>100000</v>
      </c>
      <c r="Z23" s="129">
        <f t="shared" si="16"/>
        <v>100775.33333333333</v>
      </c>
      <c r="AA23" s="166">
        <f t="shared" si="17"/>
        <v>3</v>
      </c>
      <c r="AB23" s="89" t="s">
        <v>863</v>
      </c>
      <c r="AC23" s="89"/>
      <c r="AD23" s="89"/>
      <c r="AE23" s="130">
        <v>1</v>
      </c>
      <c r="AF23" s="131">
        <f>+AE23*M23</f>
        <v>100775.33333333333</v>
      </c>
    </row>
    <row r="24" spans="1:32" ht="25.5" hidden="1" x14ac:dyDescent="0.2">
      <c r="A24" s="7" t="s">
        <v>46</v>
      </c>
      <c r="B24" s="6" t="s">
        <v>47</v>
      </c>
      <c r="C24" s="4" t="s">
        <v>17</v>
      </c>
      <c r="D24" s="4">
        <v>500</v>
      </c>
      <c r="E24" s="34">
        <v>56010</v>
      </c>
      <c r="F24" s="35">
        <f t="shared" si="18"/>
        <v>28005000</v>
      </c>
      <c r="G24" s="27">
        <v>60071</v>
      </c>
      <c r="H24" s="25">
        <f t="shared" si="0"/>
        <v>30035500</v>
      </c>
      <c r="I24" s="13">
        <v>34598</v>
      </c>
      <c r="J24" s="17">
        <f t="shared" si="1"/>
        <v>17299000</v>
      </c>
      <c r="K24" s="28">
        <v>30000</v>
      </c>
      <c r="L24" s="29">
        <f t="shared" si="2"/>
        <v>15000000</v>
      </c>
      <c r="M24" s="47">
        <f t="shared" si="19"/>
        <v>50226.333333333336</v>
      </c>
      <c r="N24" s="42">
        <f t="shared" si="3"/>
        <v>45169.75</v>
      </c>
      <c r="O24" s="43">
        <f t="shared" si="4"/>
        <v>-0.23998915203205695</v>
      </c>
      <c r="P24" s="43">
        <f t="shared" si="5"/>
        <v>-0.32989445369965509</v>
      </c>
      <c r="Q24" s="43">
        <f t="shared" si="6"/>
        <v>0.23404490837341363</v>
      </c>
      <c r="R24" s="43">
        <f t="shared" si="7"/>
        <v>0.33583869735829841</v>
      </c>
      <c r="S24" s="21">
        <f t="shared" si="8"/>
        <v>15071.402110730553</v>
      </c>
      <c r="T24" s="22">
        <f t="shared" si="14"/>
        <v>60241.152110730553</v>
      </c>
      <c r="U24" s="22">
        <f t="shared" si="15"/>
        <v>30098.347889269447</v>
      </c>
      <c r="V24" s="21">
        <f t="shared" si="9"/>
        <v>56010</v>
      </c>
      <c r="W24" s="21">
        <f t="shared" si="10"/>
        <v>60071</v>
      </c>
      <c r="X24" s="21">
        <f t="shared" si="11"/>
        <v>34598</v>
      </c>
      <c r="Y24" s="21" t="str">
        <f t="shared" si="12"/>
        <v/>
      </c>
      <c r="Z24" s="23">
        <f t="shared" si="16"/>
        <v>50226.333333333336</v>
      </c>
      <c r="AA24" s="20">
        <f t="shared" si="17"/>
        <v>3</v>
      </c>
      <c r="AB24" s="1" t="s">
        <v>863</v>
      </c>
      <c r="AE24" s="55"/>
      <c r="AF24" s="58">
        <f t="shared" si="13"/>
        <v>0</v>
      </c>
    </row>
    <row r="25" spans="1:32" ht="25.5" hidden="1" x14ac:dyDescent="0.2">
      <c r="A25" s="5" t="s">
        <v>48</v>
      </c>
      <c r="B25" s="6" t="s">
        <v>49</v>
      </c>
      <c r="C25" s="4" t="s">
        <v>20</v>
      </c>
      <c r="D25" s="4">
        <v>15</v>
      </c>
      <c r="E25" s="34">
        <v>194510.8</v>
      </c>
      <c r="F25" s="35">
        <f t="shared" si="18"/>
        <v>2917662</v>
      </c>
      <c r="G25" s="27">
        <v>194963</v>
      </c>
      <c r="H25" s="25">
        <f t="shared" si="0"/>
        <v>2924445</v>
      </c>
      <c r="I25" s="13">
        <v>950000</v>
      </c>
      <c r="J25" s="17">
        <f t="shared" si="1"/>
        <v>14250000</v>
      </c>
      <c r="K25" s="28">
        <v>350000</v>
      </c>
      <c r="L25" s="29">
        <f t="shared" si="2"/>
        <v>5250000</v>
      </c>
      <c r="M25" s="47">
        <f t="shared" si="19"/>
        <v>246491.26666666669</v>
      </c>
      <c r="N25" s="42">
        <f t="shared" si="3"/>
        <v>422368.45</v>
      </c>
      <c r="O25" s="43">
        <f t="shared" si="4"/>
        <v>0.53947601910133214</v>
      </c>
      <c r="P25" s="43">
        <f t="shared" si="5"/>
        <v>0.53840538989121933</v>
      </c>
      <c r="Q25" s="43">
        <f t="shared" si="6"/>
        <v>-1.2492210296484028</v>
      </c>
      <c r="R25" s="43">
        <f t="shared" si="7"/>
        <v>0.17133962065585162</v>
      </c>
      <c r="S25" s="21">
        <f t="shared" si="8"/>
        <v>359288.45999838354</v>
      </c>
      <c r="T25" s="22">
        <f t="shared" si="14"/>
        <v>781656.90999838361</v>
      </c>
      <c r="U25" s="22">
        <f t="shared" si="15"/>
        <v>63079.990001616476</v>
      </c>
      <c r="V25" s="21">
        <f t="shared" si="9"/>
        <v>194510.8</v>
      </c>
      <c r="W25" s="21">
        <f t="shared" si="10"/>
        <v>194963</v>
      </c>
      <c r="X25" s="21" t="str">
        <f t="shared" si="11"/>
        <v/>
      </c>
      <c r="Y25" s="21">
        <f t="shared" si="12"/>
        <v>350000</v>
      </c>
      <c r="Z25" s="23">
        <f t="shared" si="16"/>
        <v>246491.26666666669</v>
      </c>
      <c r="AA25" s="20">
        <f t="shared" si="17"/>
        <v>3</v>
      </c>
      <c r="AB25" s="1" t="s">
        <v>863</v>
      </c>
      <c r="AE25" s="55"/>
      <c r="AF25" s="58">
        <f t="shared" si="13"/>
        <v>0</v>
      </c>
    </row>
    <row r="26" spans="1:32" s="87" customFormat="1" ht="192.75" customHeight="1" x14ac:dyDescent="0.25">
      <c r="A26" s="100" t="s">
        <v>50</v>
      </c>
      <c r="B26" s="110" t="s">
        <v>51</v>
      </c>
      <c r="C26" s="101" t="s">
        <v>20</v>
      </c>
      <c r="D26" s="101">
        <v>90</v>
      </c>
      <c r="E26" s="152">
        <v>6213</v>
      </c>
      <c r="F26" s="127">
        <f t="shared" si="18"/>
        <v>559170</v>
      </c>
      <c r="G26" s="153">
        <v>6314</v>
      </c>
      <c r="H26" s="128">
        <f t="shared" si="0"/>
        <v>568260</v>
      </c>
      <c r="I26" s="132">
        <v>28500</v>
      </c>
      <c r="J26" s="161">
        <f t="shared" si="1"/>
        <v>2565000</v>
      </c>
      <c r="K26" s="154">
        <v>90000</v>
      </c>
      <c r="L26" s="155">
        <f t="shared" si="2"/>
        <v>8100000</v>
      </c>
      <c r="M26" s="111">
        <f t="shared" si="19"/>
        <v>13675.666666666666</v>
      </c>
      <c r="N26" s="162">
        <f t="shared" si="3"/>
        <v>32756.75</v>
      </c>
      <c r="O26" s="163">
        <f t="shared" si="4"/>
        <v>0.81032916879727079</v>
      </c>
      <c r="P26" s="163">
        <f t="shared" si="5"/>
        <v>0.80724583482793622</v>
      </c>
      <c r="Q26" s="163">
        <f t="shared" si="6"/>
        <v>0.12995031558381098</v>
      </c>
      <c r="R26" s="163">
        <f t="shared" si="7"/>
        <v>-1.7475253192090179</v>
      </c>
      <c r="S26" s="164">
        <f t="shared" si="8"/>
        <v>39575.662903481476</v>
      </c>
      <c r="T26" s="165">
        <f t="shared" si="14"/>
        <v>72332.412903481483</v>
      </c>
      <c r="U26" s="165">
        <f t="shared" si="15"/>
        <v>-6818.912903481476</v>
      </c>
      <c r="V26" s="164">
        <f t="shared" si="9"/>
        <v>6213</v>
      </c>
      <c r="W26" s="164">
        <f t="shared" si="10"/>
        <v>6314</v>
      </c>
      <c r="X26" s="164">
        <f t="shared" si="11"/>
        <v>28500</v>
      </c>
      <c r="Y26" s="164" t="str">
        <f t="shared" si="12"/>
        <v/>
      </c>
      <c r="Z26" s="129">
        <f t="shared" si="16"/>
        <v>13675.666666666666</v>
      </c>
      <c r="AA26" s="166">
        <f t="shared" si="17"/>
        <v>3</v>
      </c>
      <c r="AB26" s="89" t="s">
        <v>863</v>
      </c>
      <c r="AC26" s="89"/>
      <c r="AD26" s="89"/>
      <c r="AE26" s="130">
        <v>5</v>
      </c>
      <c r="AF26" s="131">
        <f>+AE26*M26</f>
        <v>68378.333333333328</v>
      </c>
    </row>
    <row r="27" spans="1:32" ht="25.5" hidden="1" x14ac:dyDescent="0.2">
      <c r="A27" s="7" t="s">
        <v>52</v>
      </c>
      <c r="B27" s="6" t="s">
        <v>53</v>
      </c>
      <c r="C27" s="4" t="s">
        <v>20</v>
      </c>
      <c r="D27" s="4">
        <v>80</v>
      </c>
      <c r="E27" s="34">
        <v>13779</v>
      </c>
      <c r="F27" s="35">
        <f t="shared" si="18"/>
        <v>1102320</v>
      </c>
      <c r="G27" s="27">
        <v>14462</v>
      </c>
      <c r="H27" s="25">
        <f t="shared" si="0"/>
        <v>1156960</v>
      </c>
      <c r="I27" s="13">
        <v>41209</v>
      </c>
      <c r="J27" s="17">
        <f t="shared" si="1"/>
        <v>3296720</v>
      </c>
      <c r="K27" s="28">
        <v>100000</v>
      </c>
      <c r="L27" s="29">
        <f t="shared" si="2"/>
        <v>8000000</v>
      </c>
      <c r="M27" s="47">
        <f t="shared" si="19"/>
        <v>23150</v>
      </c>
      <c r="N27" s="42">
        <f t="shared" si="3"/>
        <v>42362.5</v>
      </c>
      <c r="O27" s="43">
        <f t="shared" si="4"/>
        <v>0.67473591029802304</v>
      </c>
      <c r="P27" s="43">
        <f t="shared" si="5"/>
        <v>0.65861316022425487</v>
      </c>
      <c r="Q27" s="43">
        <f t="shared" si="6"/>
        <v>2.7229271171437031E-2</v>
      </c>
      <c r="R27" s="43">
        <f t="shared" si="7"/>
        <v>-1.3605783416937149</v>
      </c>
      <c r="S27" s="21">
        <f t="shared" si="8"/>
        <v>40492.247574895948</v>
      </c>
      <c r="T27" s="22">
        <f t="shared" si="14"/>
        <v>82854.74757489594</v>
      </c>
      <c r="U27" s="22">
        <f t="shared" si="15"/>
        <v>1870.2524251040522</v>
      </c>
      <c r="V27" s="21">
        <f t="shared" si="9"/>
        <v>13779</v>
      </c>
      <c r="W27" s="21">
        <f t="shared" si="10"/>
        <v>14462</v>
      </c>
      <c r="X27" s="21">
        <f t="shared" si="11"/>
        <v>41209</v>
      </c>
      <c r="Y27" s="21" t="str">
        <f t="shared" si="12"/>
        <v/>
      </c>
      <c r="Z27" s="23">
        <f t="shared" si="16"/>
        <v>23150</v>
      </c>
      <c r="AA27" s="20">
        <f t="shared" si="17"/>
        <v>3</v>
      </c>
      <c r="AB27" s="1" t="s">
        <v>863</v>
      </c>
      <c r="AE27" s="55"/>
      <c r="AF27" s="58">
        <f t="shared" si="13"/>
        <v>0</v>
      </c>
    </row>
    <row r="28" spans="1:32" ht="12.75" hidden="1" x14ac:dyDescent="0.2">
      <c r="A28" s="5" t="s">
        <v>54</v>
      </c>
      <c r="B28" s="6" t="s">
        <v>55</v>
      </c>
      <c r="C28" s="4" t="s">
        <v>20</v>
      </c>
      <c r="D28" s="4">
        <v>20</v>
      </c>
      <c r="E28" s="34">
        <v>35274</v>
      </c>
      <c r="F28" s="35">
        <f t="shared" si="18"/>
        <v>705480</v>
      </c>
      <c r="G28" s="27">
        <v>35396</v>
      </c>
      <c r="H28" s="25">
        <f t="shared" si="0"/>
        <v>707920</v>
      </c>
      <c r="I28" s="13">
        <v>39400</v>
      </c>
      <c r="J28" s="17">
        <f t="shared" si="1"/>
        <v>788000</v>
      </c>
      <c r="K28" s="28">
        <v>120000</v>
      </c>
      <c r="L28" s="29">
        <f t="shared" si="2"/>
        <v>2400000</v>
      </c>
      <c r="M28" s="47">
        <f t="shared" si="19"/>
        <v>36690</v>
      </c>
      <c r="N28" s="42">
        <f t="shared" si="3"/>
        <v>57517.5</v>
      </c>
      <c r="O28" s="43">
        <f t="shared" si="4"/>
        <v>0.38672577911070549</v>
      </c>
      <c r="P28" s="43">
        <f t="shared" si="5"/>
        <v>0.38460468553049076</v>
      </c>
      <c r="Q28" s="43">
        <f t="shared" si="6"/>
        <v>0.31499108966836176</v>
      </c>
      <c r="R28" s="43">
        <f t="shared" si="7"/>
        <v>-1.0863215543095581</v>
      </c>
      <c r="S28" s="21">
        <f t="shared" si="8"/>
        <v>41699.083391204978</v>
      </c>
      <c r="T28" s="22">
        <f t="shared" si="14"/>
        <v>99216.583391204971</v>
      </c>
      <c r="U28" s="22">
        <f t="shared" si="15"/>
        <v>15818.416608795022</v>
      </c>
      <c r="V28" s="21">
        <f t="shared" si="9"/>
        <v>35274</v>
      </c>
      <c r="W28" s="21">
        <f t="shared" si="10"/>
        <v>35396</v>
      </c>
      <c r="X28" s="21">
        <f t="shared" si="11"/>
        <v>39400</v>
      </c>
      <c r="Y28" s="21" t="str">
        <f t="shared" si="12"/>
        <v/>
      </c>
      <c r="Z28" s="23">
        <f t="shared" si="16"/>
        <v>36690</v>
      </c>
      <c r="AA28" s="20">
        <f t="shared" si="17"/>
        <v>3</v>
      </c>
      <c r="AB28" s="1" t="s">
        <v>863</v>
      </c>
      <c r="AE28" s="55"/>
      <c r="AF28" s="58">
        <f t="shared" si="13"/>
        <v>0</v>
      </c>
    </row>
    <row r="29" spans="1:32" ht="12.75" hidden="1" x14ac:dyDescent="0.2">
      <c r="A29" s="5" t="s">
        <v>56</v>
      </c>
      <c r="B29" s="6" t="s">
        <v>57</v>
      </c>
      <c r="C29" s="4" t="s">
        <v>20</v>
      </c>
      <c r="D29" s="4">
        <v>20</v>
      </c>
      <c r="E29" s="34">
        <v>31336</v>
      </c>
      <c r="F29" s="35">
        <f t="shared" si="18"/>
        <v>626720</v>
      </c>
      <c r="G29" s="27">
        <v>31855</v>
      </c>
      <c r="H29" s="25">
        <f t="shared" si="0"/>
        <v>637100</v>
      </c>
      <c r="I29" s="13">
        <v>39400</v>
      </c>
      <c r="J29" s="17">
        <f t="shared" si="1"/>
        <v>788000</v>
      </c>
      <c r="K29" s="28">
        <v>150000</v>
      </c>
      <c r="L29" s="29">
        <f t="shared" si="2"/>
        <v>3000000</v>
      </c>
      <c r="M29" s="47">
        <f t="shared" si="19"/>
        <v>34197</v>
      </c>
      <c r="N29" s="42">
        <f t="shared" si="3"/>
        <v>63147.75</v>
      </c>
      <c r="O29" s="43">
        <f t="shared" si="4"/>
        <v>0.50376695923449377</v>
      </c>
      <c r="P29" s="43">
        <f t="shared" si="5"/>
        <v>0.49554813908650741</v>
      </c>
      <c r="Q29" s="43">
        <f t="shared" si="6"/>
        <v>0.37606644733977057</v>
      </c>
      <c r="R29" s="43">
        <f t="shared" si="7"/>
        <v>-1.3753815456607716</v>
      </c>
      <c r="S29" s="21">
        <f t="shared" si="8"/>
        <v>58018.653898983212</v>
      </c>
      <c r="T29" s="22">
        <f t="shared" si="14"/>
        <v>121166.4038989832</v>
      </c>
      <c r="U29" s="22">
        <f t="shared" si="15"/>
        <v>5129.0961010167885</v>
      </c>
      <c r="V29" s="21">
        <f t="shared" si="9"/>
        <v>31336</v>
      </c>
      <c r="W29" s="21">
        <f t="shared" si="10"/>
        <v>31855</v>
      </c>
      <c r="X29" s="21">
        <f t="shared" si="11"/>
        <v>39400</v>
      </c>
      <c r="Y29" s="21" t="str">
        <f t="shared" si="12"/>
        <v/>
      </c>
      <c r="Z29" s="23">
        <f t="shared" si="16"/>
        <v>34197</v>
      </c>
      <c r="AA29" s="20">
        <f t="shared" si="17"/>
        <v>3</v>
      </c>
      <c r="AB29" s="1" t="s">
        <v>863</v>
      </c>
      <c r="AE29" s="55"/>
      <c r="AF29" s="58">
        <f t="shared" si="13"/>
        <v>0</v>
      </c>
    </row>
    <row r="30" spans="1:32" ht="25.5" hidden="1" x14ac:dyDescent="0.2">
      <c r="A30" s="7" t="s">
        <v>58</v>
      </c>
      <c r="B30" s="6" t="s">
        <v>59</v>
      </c>
      <c r="C30" s="4" t="s">
        <v>17</v>
      </c>
      <c r="D30" s="4">
        <v>120</v>
      </c>
      <c r="E30" s="34">
        <v>127009</v>
      </c>
      <c r="F30" s="35">
        <f t="shared" si="18"/>
        <v>15241080</v>
      </c>
      <c r="G30" s="27">
        <v>138430</v>
      </c>
      <c r="H30" s="25">
        <f t="shared" si="0"/>
        <v>16611600</v>
      </c>
      <c r="I30" s="13">
        <v>34209</v>
      </c>
      <c r="J30" s="17">
        <f t="shared" si="1"/>
        <v>4105080</v>
      </c>
      <c r="K30" s="28">
        <v>120000</v>
      </c>
      <c r="L30" s="29">
        <f t="shared" si="2"/>
        <v>14400000</v>
      </c>
      <c r="M30" s="47">
        <f t="shared" si="19"/>
        <v>128479.66666666667</v>
      </c>
      <c r="N30" s="42">
        <f t="shared" si="3"/>
        <v>104912</v>
      </c>
      <c r="O30" s="43">
        <f t="shared" si="4"/>
        <v>-0.21062414213817293</v>
      </c>
      <c r="P30" s="43">
        <f t="shared" si="5"/>
        <v>-0.31948680799145945</v>
      </c>
      <c r="Q30" s="43">
        <f t="shared" si="6"/>
        <v>0.6739267195363734</v>
      </c>
      <c r="R30" s="43">
        <f t="shared" si="7"/>
        <v>-0.14381576940674079</v>
      </c>
      <c r="S30" s="21">
        <f t="shared" si="8"/>
        <v>47743.396353143267</v>
      </c>
      <c r="T30" s="22">
        <f t="shared" si="14"/>
        <v>152655.39635314327</v>
      </c>
      <c r="U30" s="22">
        <f t="shared" si="15"/>
        <v>57168.603646856733</v>
      </c>
      <c r="V30" s="21">
        <f t="shared" si="9"/>
        <v>127009</v>
      </c>
      <c r="W30" s="21">
        <f t="shared" si="10"/>
        <v>138430</v>
      </c>
      <c r="X30" s="21" t="str">
        <f t="shared" si="11"/>
        <v/>
      </c>
      <c r="Y30" s="21">
        <f t="shared" si="12"/>
        <v>120000</v>
      </c>
      <c r="Z30" s="23">
        <f t="shared" si="16"/>
        <v>128479.66666666667</v>
      </c>
      <c r="AA30" s="20">
        <f t="shared" si="17"/>
        <v>3</v>
      </c>
      <c r="AB30" s="1" t="s">
        <v>863</v>
      </c>
      <c r="AE30" s="55"/>
      <c r="AF30" s="58">
        <f t="shared" si="13"/>
        <v>0</v>
      </c>
    </row>
    <row r="31" spans="1:32" ht="12.75" hidden="1" x14ac:dyDescent="0.2">
      <c r="A31" s="5" t="s">
        <v>60</v>
      </c>
      <c r="B31" s="6" t="s">
        <v>61</v>
      </c>
      <c r="C31" s="4" t="s">
        <v>17</v>
      </c>
      <c r="D31" s="4">
        <v>120</v>
      </c>
      <c r="E31" s="34">
        <v>8465</v>
      </c>
      <c r="F31" s="35">
        <f t="shared" si="18"/>
        <v>1015800</v>
      </c>
      <c r="G31" s="27">
        <v>9198</v>
      </c>
      <c r="H31" s="25">
        <f t="shared" si="0"/>
        <v>1103760</v>
      </c>
      <c r="I31" s="13">
        <v>4500</v>
      </c>
      <c r="J31" s="17">
        <f t="shared" si="1"/>
        <v>540000</v>
      </c>
      <c r="K31" s="13">
        <v>12000</v>
      </c>
      <c r="L31" s="29">
        <f t="shared" si="2"/>
        <v>1440000</v>
      </c>
      <c r="M31" s="47">
        <f t="shared" si="19"/>
        <v>8831.5</v>
      </c>
      <c r="N31" s="42">
        <f t="shared" si="3"/>
        <v>8540.75</v>
      </c>
      <c r="O31" s="43">
        <f t="shared" si="4"/>
        <v>8.8692445042882762E-3</v>
      </c>
      <c r="P31" s="43">
        <f t="shared" si="5"/>
        <v>-7.6954600005854301E-2</v>
      </c>
      <c r="Q31" s="43">
        <f t="shared" si="6"/>
        <v>0.47311418786406345</v>
      </c>
      <c r="R31" s="43">
        <f t="shared" si="7"/>
        <v>-0.40502883236249754</v>
      </c>
      <c r="S31" s="21">
        <f t="shared" si="8"/>
        <v>3094.715213068886</v>
      </c>
      <c r="T31" s="22">
        <f t="shared" si="14"/>
        <v>11635.465213068886</v>
      </c>
      <c r="U31" s="22">
        <f t="shared" si="15"/>
        <v>5446.0347869311136</v>
      </c>
      <c r="V31" s="21">
        <f t="shared" si="9"/>
        <v>8465</v>
      </c>
      <c r="W31" s="21">
        <f t="shared" si="10"/>
        <v>9198</v>
      </c>
      <c r="X31" s="21" t="str">
        <f t="shared" si="11"/>
        <v/>
      </c>
      <c r="Y31" s="21" t="str">
        <f t="shared" si="12"/>
        <v/>
      </c>
      <c r="Z31" s="23">
        <f t="shared" si="16"/>
        <v>8831.5</v>
      </c>
      <c r="AA31" s="20">
        <f t="shared" si="17"/>
        <v>2</v>
      </c>
      <c r="AB31" s="1" t="s">
        <v>863</v>
      </c>
      <c r="AE31" s="55"/>
      <c r="AF31" s="58">
        <f t="shared" si="13"/>
        <v>0</v>
      </c>
    </row>
    <row r="32" spans="1:32" ht="12.75" hidden="1" x14ac:dyDescent="0.2">
      <c r="A32" s="7" t="s">
        <v>874</v>
      </c>
      <c r="B32" s="6" t="s">
        <v>63</v>
      </c>
      <c r="C32" s="4" t="s">
        <v>20</v>
      </c>
      <c r="D32" s="4">
        <v>20</v>
      </c>
      <c r="E32" s="34">
        <v>256500</v>
      </c>
      <c r="F32" s="35">
        <f t="shared" si="18"/>
        <v>5130000</v>
      </c>
      <c r="G32" s="27">
        <v>234103</v>
      </c>
      <c r="H32" s="25">
        <f t="shared" si="0"/>
        <v>4682060</v>
      </c>
      <c r="I32" s="13">
        <v>150000</v>
      </c>
      <c r="J32" s="17">
        <f t="shared" si="1"/>
        <v>3000000</v>
      </c>
      <c r="K32" s="13">
        <v>120000</v>
      </c>
      <c r="L32" s="29">
        <f t="shared" si="2"/>
        <v>2400000</v>
      </c>
      <c r="M32" s="47">
        <f t="shared" si="19"/>
        <v>192051.5</v>
      </c>
      <c r="N32" s="42">
        <f t="shared" si="3"/>
        <v>190150.75</v>
      </c>
      <c r="O32" s="43">
        <f t="shared" si="4"/>
        <v>-0.34892973075309985</v>
      </c>
      <c r="P32" s="43">
        <f t="shared" si="5"/>
        <v>-0.23114423687521612</v>
      </c>
      <c r="Q32" s="43">
        <f t="shared" si="6"/>
        <v>0.21115220423795333</v>
      </c>
      <c r="R32" s="43">
        <f t="shared" si="7"/>
        <v>0.36892176339036264</v>
      </c>
      <c r="S32" s="21">
        <f t="shared" si="8"/>
        <v>65491.052077745706</v>
      </c>
      <c r="T32" s="22">
        <f t="shared" si="14"/>
        <v>255641.8020777457</v>
      </c>
      <c r="U32" s="22">
        <f t="shared" si="15"/>
        <v>124659.6979222543</v>
      </c>
      <c r="V32" s="21" t="str">
        <f t="shared" si="9"/>
        <v/>
      </c>
      <c r="W32" s="21">
        <f t="shared" si="10"/>
        <v>234103</v>
      </c>
      <c r="X32" s="21">
        <f t="shared" si="11"/>
        <v>150000</v>
      </c>
      <c r="Y32" s="21" t="str">
        <f t="shared" si="12"/>
        <v/>
      </c>
      <c r="Z32" s="23">
        <f t="shared" si="16"/>
        <v>192051.5</v>
      </c>
      <c r="AA32" s="20">
        <f t="shared" si="17"/>
        <v>2</v>
      </c>
      <c r="AB32" s="1" t="s">
        <v>863</v>
      </c>
      <c r="AE32" s="55"/>
      <c r="AF32" s="58">
        <f t="shared" si="13"/>
        <v>0</v>
      </c>
    </row>
    <row r="33" spans="1:32" ht="51" hidden="1" x14ac:dyDescent="0.2">
      <c r="A33" s="7" t="s">
        <v>62</v>
      </c>
      <c r="B33" s="6" t="s">
        <v>64</v>
      </c>
      <c r="C33" s="4" t="s">
        <v>17</v>
      </c>
      <c r="D33" s="4">
        <v>30</v>
      </c>
      <c r="E33" s="34">
        <v>128200</v>
      </c>
      <c r="F33" s="35">
        <f>+D33*E33</f>
        <v>3846000</v>
      </c>
      <c r="G33" s="27">
        <v>138864</v>
      </c>
      <c r="H33" s="25">
        <f t="shared" si="0"/>
        <v>4165920</v>
      </c>
      <c r="I33" s="14">
        <v>125500</v>
      </c>
      <c r="J33" s="17">
        <f t="shared" si="1"/>
        <v>3765000</v>
      </c>
      <c r="K33" s="28">
        <v>140000</v>
      </c>
      <c r="L33" s="29">
        <f t="shared" si="2"/>
        <v>4200000</v>
      </c>
      <c r="M33" s="47">
        <f>N33</f>
        <v>133141</v>
      </c>
      <c r="N33" s="46">
        <f t="shared" si="3"/>
        <v>133141</v>
      </c>
      <c r="O33" s="43">
        <f t="shared" si="4"/>
        <v>3.7111032664618682E-2</v>
      </c>
      <c r="P33" s="43">
        <f t="shared" si="5"/>
        <v>-4.2984505148677021E-2</v>
      </c>
      <c r="Q33" s="43">
        <f t="shared" si="6"/>
        <v>5.7390285486814685E-2</v>
      </c>
      <c r="R33" s="43">
        <f t="shared" si="7"/>
        <v>-5.1516813002756567E-2</v>
      </c>
      <c r="S33" s="21">
        <f t="shared" si="8"/>
        <v>7361.9963777949979</v>
      </c>
      <c r="T33" s="22">
        <f t="shared" si="14"/>
        <v>140502.996377795</v>
      </c>
      <c r="U33" s="22">
        <f t="shared" si="15"/>
        <v>125779.003622205</v>
      </c>
      <c r="V33" s="21">
        <f t="shared" si="9"/>
        <v>128200</v>
      </c>
      <c r="W33" s="21">
        <f t="shared" si="10"/>
        <v>138864</v>
      </c>
      <c r="X33" s="21" t="str">
        <f t="shared" si="11"/>
        <v/>
      </c>
      <c r="Y33" s="21">
        <f t="shared" si="12"/>
        <v>140000</v>
      </c>
      <c r="Z33" s="23">
        <f t="shared" si="16"/>
        <v>135688</v>
      </c>
      <c r="AA33" s="20">
        <f t="shared" si="17"/>
        <v>3</v>
      </c>
      <c r="AB33" s="44" t="s">
        <v>873</v>
      </c>
      <c r="AE33" s="55"/>
      <c r="AF33" s="58">
        <f t="shared" si="13"/>
        <v>0</v>
      </c>
    </row>
    <row r="34" spans="1:32" ht="15.75" hidden="1" customHeight="1" x14ac:dyDescent="0.2">
      <c r="A34" s="8" t="s">
        <v>65</v>
      </c>
      <c r="B34" s="255" t="s">
        <v>66</v>
      </c>
      <c r="C34" s="255"/>
      <c r="D34" s="255"/>
      <c r="E34" s="255"/>
      <c r="F34" s="255"/>
      <c r="G34" s="49"/>
      <c r="H34" s="49"/>
      <c r="I34" s="49"/>
      <c r="J34" s="49"/>
      <c r="K34" s="49"/>
      <c r="L34" s="49"/>
      <c r="M34" s="59"/>
      <c r="N34" s="256"/>
      <c r="O34" s="257"/>
      <c r="P34" s="257"/>
      <c r="Q34" s="257"/>
      <c r="R34" s="257"/>
      <c r="S34" s="257"/>
      <c r="T34" s="257"/>
      <c r="U34" s="257"/>
      <c r="V34" s="257"/>
      <c r="W34" s="257"/>
      <c r="X34" s="257"/>
      <c r="Y34" s="257"/>
      <c r="Z34" s="257"/>
      <c r="AA34" s="258"/>
      <c r="AB34" s="1" t="s">
        <v>863</v>
      </c>
      <c r="AE34" s="55"/>
      <c r="AF34" s="58">
        <f t="shared" si="13"/>
        <v>0</v>
      </c>
    </row>
    <row r="35" spans="1:32" ht="15" hidden="1" customHeight="1" x14ac:dyDescent="0.2">
      <c r="A35" s="7" t="s">
        <v>67</v>
      </c>
      <c r="B35" s="6" t="s">
        <v>68</v>
      </c>
      <c r="C35" s="9" t="s">
        <v>69</v>
      </c>
      <c r="D35" s="12">
        <v>5</v>
      </c>
      <c r="E35" s="34">
        <v>148494</v>
      </c>
      <c r="F35" s="35">
        <f>+D35*E35</f>
        <v>742470</v>
      </c>
      <c r="G35" s="27">
        <v>153743</v>
      </c>
      <c r="H35" s="25">
        <f>+D35*G35</f>
        <v>768715</v>
      </c>
      <c r="I35" s="13">
        <v>94321</v>
      </c>
      <c r="J35" s="17">
        <f>+I35*D35</f>
        <v>471605</v>
      </c>
      <c r="K35" s="28">
        <v>150000</v>
      </c>
      <c r="L35" s="29">
        <f>+K35*D35</f>
        <v>750000</v>
      </c>
      <c r="M35" s="47">
        <f>Z35</f>
        <v>150745.66666666666</v>
      </c>
      <c r="N35" s="42">
        <f>AVERAGE(E35,G35,I35,K35)</f>
        <v>136639.5</v>
      </c>
      <c r="O35" s="43">
        <f>1-E35/N35</f>
        <v>-8.6757489598542126E-2</v>
      </c>
      <c r="P35" s="43">
        <f>1-G35/N35</f>
        <v>-0.12517244281485218</v>
      </c>
      <c r="Q35" s="43">
        <f>1-I35/N35</f>
        <v>0.30970912510657611</v>
      </c>
      <c r="R35" s="43">
        <f>1-K35/N35</f>
        <v>-9.7779192693181693E-2</v>
      </c>
      <c r="S35" s="21">
        <f>STDEV(E35,G35,I35,K35)</f>
        <v>28298.511651086294</v>
      </c>
      <c r="T35" s="22">
        <f t="shared" si="14"/>
        <v>164938.0116510863</v>
      </c>
      <c r="U35" s="22">
        <f t="shared" si="15"/>
        <v>108340.9883489137</v>
      </c>
      <c r="V35" s="21">
        <f>IF(AND(E35&lt;=$T35,E35&gt;=$U35),E35,"")</f>
        <v>148494</v>
      </c>
      <c r="W35" s="21">
        <f>IF(AND(G35&lt;=$T35,G35&gt;=$U35),G35,"")</f>
        <v>153743</v>
      </c>
      <c r="X35" s="21" t="str">
        <f>IF(AND(I35&lt;=$T35,I35&gt;=$U35),I35,"")</f>
        <v/>
      </c>
      <c r="Y35" s="21">
        <f>IF(AND(K35&lt;=$T35,K35&gt;=$U35),K35,"")</f>
        <v>150000</v>
      </c>
      <c r="Z35" s="23">
        <f t="shared" si="16"/>
        <v>150745.66666666666</v>
      </c>
      <c r="AA35" s="20">
        <f t="shared" si="17"/>
        <v>3</v>
      </c>
      <c r="AB35" s="1" t="s">
        <v>863</v>
      </c>
      <c r="AE35" s="55"/>
      <c r="AF35" s="58">
        <f t="shared" si="13"/>
        <v>0</v>
      </c>
    </row>
    <row r="36" spans="1:32" ht="15.75" hidden="1" customHeight="1" x14ac:dyDescent="0.2">
      <c r="A36" s="8">
        <v>3</v>
      </c>
      <c r="B36" s="255" t="s">
        <v>70</v>
      </c>
      <c r="C36" s="255"/>
      <c r="D36" s="255"/>
      <c r="E36" s="255"/>
      <c r="F36" s="255"/>
      <c r="G36" s="49"/>
      <c r="H36" s="49"/>
      <c r="I36" s="49"/>
      <c r="J36" s="49"/>
      <c r="K36" s="49"/>
      <c r="L36" s="49"/>
      <c r="M36" s="59"/>
      <c r="N36" s="256"/>
      <c r="O36" s="257"/>
      <c r="P36" s="257"/>
      <c r="Q36" s="257"/>
      <c r="R36" s="257"/>
      <c r="S36" s="257"/>
      <c r="T36" s="257"/>
      <c r="U36" s="257"/>
      <c r="V36" s="257"/>
      <c r="W36" s="257"/>
      <c r="X36" s="257"/>
      <c r="Y36" s="257"/>
      <c r="Z36" s="257"/>
      <c r="AA36" s="258"/>
      <c r="AB36" s="1" t="s">
        <v>863</v>
      </c>
      <c r="AE36" s="55"/>
      <c r="AF36" s="58">
        <f t="shared" si="13"/>
        <v>0</v>
      </c>
    </row>
    <row r="37" spans="1:32" ht="25.5" hidden="1" x14ac:dyDescent="0.2">
      <c r="A37" s="5" t="s">
        <v>71</v>
      </c>
      <c r="B37" s="10" t="s">
        <v>72</v>
      </c>
      <c r="C37" s="9" t="s">
        <v>17</v>
      </c>
      <c r="D37" s="12">
        <v>20</v>
      </c>
      <c r="E37" s="38">
        <v>199269</v>
      </c>
      <c r="F37" s="35">
        <f t="shared" ref="F37:F44" si="20">+D37*E37</f>
        <v>3985380</v>
      </c>
      <c r="G37" s="40">
        <v>195133</v>
      </c>
      <c r="H37" s="25">
        <f t="shared" ref="H37:H44" si="21">+D37*G37</f>
        <v>3902660</v>
      </c>
      <c r="I37" s="15">
        <v>185200</v>
      </c>
      <c r="J37" s="17">
        <f t="shared" ref="J37:J44" si="22">+I37*D37</f>
        <v>3704000</v>
      </c>
      <c r="K37" s="28">
        <v>210000</v>
      </c>
      <c r="L37" s="29">
        <f t="shared" ref="L37:L44" si="23">+K37*D37</f>
        <v>4200000</v>
      </c>
      <c r="M37" s="47">
        <f>N37</f>
        <v>197400.5</v>
      </c>
      <c r="N37" s="46">
        <f t="shared" ref="N37:N44" si="24">AVERAGE(E37,G37,I37,K37)</f>
        <v>197400.5</v>
      </c>
      <c r="O37" s="43">
        <f t="shared" ref="O37:O44" si="25">1-E37/N37</f>
        <v>-9.4655282028162091E-3</v>
      </c>
      <c r="P37" s="43">
        <f t="shared" ref="P37:P44" si="26">1-G37/N37</f>
        <v>1.1486799678825488E-2</v>
      </c>
      <c r="Q37" s="43">
        <f t="shared" ref="Q37:Q44" si="27">1-I37/N37</f>
        <v>6.1805821160534014E-2</v>
      </c>
      <c r="R37" s="43">
        <f t="shared" ref="R37:R44" si="28">1-K37/N37</f>
        <v>-6.3827092636543403E-2</v>
      </c>
      <c r="S37" s="21">
        <f t="shared" ref="S37:S44" si="29">STDEV(E37,G37,I37,K37)</f>
        <v>10266.976981241038</v>
      </c>
      <c r="T37" s="22">
        <f t="shared" si="14"/>
        <v>207667.47698124102</v>
      </c>
      <c r="U37" s="22">
        <f t="shared" si="15"/>
        <v>187133.52301875898</v>
      </c>
      <c r="V37" s="21">
        <f t="shared" ref="V37:V44" si="30">IF(AND(E37&lt;=$T37,E37&gt;=$U37),E37,"")</f>
        <v>199269</v>
      </c>
      <c r="W37" s="21">
        <f t="shared" ref="W37:W44" si="31">IF(AND(G37&lt;=$T37,G37&gt;=$U37),G37,"")</f>
        <v>195133</v>
      </c>
      <c r="X37" s="21" t="str">
        <f t="shared" ref="X37:X44" si="32">IF(AND(I37&lt;=$T37,I37&gt;=$U37),I37,"")</f>
        <v/>
      </c>
      <c r="Y37" s="21" t="str">
        <f t="shared" ref="Y37:Y44" si="33">IF(AND(K37&lt;=$T37,K37&gt;=$U37),K37,"")</f>
        <v/>
      </c>
      <c r="Z37" s="23">
        <f t="shared" si="16"/>
        <v>197201</v>
      </c>
      <c r="AA37" s="20">
        <f t="shared" si="17"/>
        <v>2</v>
      </c>
      <c r="AB37" s="44" t="s">
        <v>873</v>
      </c>
      <c r="AE37" s="55"/>
      <c r="AF37" s="58">
        <f t="shared" si="13"/>
        <v>0</v>
      </c>
    </row>
    <row r="38" spans="1:32" ht="15" hidden="1" customHeight="1" x14ac:dyDescent="0.2">
      <c r="A38" s="5" t="s">
        <v>73</v>
      </c>
      <c r="B38" s="10" t="s">
        <v>74</v>
      </c>
      <c r="C38" s="9" t="s">
        <v>17</v>
      </c>
      <c r="D38" s="12">
        <v>20</v>
      </c>
      <c r="E38" s="38">
        <v>890000</v>
      </c>
      <c r="F38" s="35">
        <f t="shared" si="20"/>
        <v>17800000</v>
      </c>
      <c r="G38" s="40">
        <v>906846</v>
      </c>
      <c r="H38" s="25">
        <f t="shared" si="21"/>
        <v>18136920</v>
      </c>
      <c r="I38" s="16">
        <v>141200</v>
      </c>
      <c r="J38" s="17">
        <f t="shared" si="22"/>
        <v>2824000</v>
      </c>
      <c r="K38" s="28">
        <v>170000</v>
      </c>
      <c r="L38" s="29">
        <f t="shared" si="23"/>
        <v>3400000</v>
      </c>
      <c r="M38" s="47">
        <f t="shared" ref="M38:M44" si="34">Z38</f>
        <v>527011.5</v>
      </c>
      <c r="N38" s="42">
        <f t="shared" si="24"/>
        <v>527011.5</v>
      </c>
      <c r="O38" s="43">
        <f t="shared" si="25"/>
        <v>-0.68876770241256602</v>
      </c>
      <c r="P38" s="43">
        <f t="shared" si="26"/>
        <v>-0.72073284928317505</v>
      </c>
      <c r="Q38" s="43">
        <f t="shared" si="27"/>
        <v>0.73207415777454576</v>
      </c>
      <c r="R38" s="43">
        <f t="shared" si="28"/>
        <v>0.6774263939211953</v>
      </c>
      <c r="S38" s="21">
        <f t="shared" si="29"/>
        <v>429085.31521015725</v>
      </c>
      <c r="T38" s="22">
        <f t="shared" si="14"/>
        <v>956096.81521015731</v>
      </c>
      <c r="U38" s="22">
        <f t="shared" si="15"/>
        <v>97926.184789842751</v>
      </c>
      <c r="V38" s="21">
        <f t="shared" si="30"/>
        <v>890000</v>
      </c>
      <c r="W38" s="21">
        <f t="shared" si="31"/>
        <v>906846</v>
      </c>
      <c r="X38" s="21">
        <f t="shared" si="32"/>
        <v>141200</v>
      </c>
      <c r="Y38" s="21">
        <f t="shared" si="33"/>
        <v>170000</v>
      </c>
      <c r="Z38" s="23">
        <f t="shared" si="16"/>
        <v>527011.5</v>
      </c>
      <c r="AA38" s="20">
        <f t="shared" si="17"/>
        <v>4</v>
      </c>
      <c r="AB38" s="1" t="s">
        <v>863</v>
      </c>
      <c r="AE38" s="55"/>
      <c r="AF38" s="58">
        <f t="shared" si="13"/>
        <v>0</v>
      </c>
    </row>
    <row r="39" spans="1:32" ht="25.5" hidden="1" customHeight="1" x14ac:dyDescent="0.2">
      <c r="A39" s="5" t="s">
        <v>75</v>
      </c>
      <c r="B39" s="10" t="s">
        <v>76</v>
      </c>
      <c r="C39" s="9" t="s">
        <v>17</v>
      </c>
      <c r="D39" s="12">
        <v>80</v>
      </c>
      <c r="E39" s="38">
        <v>910000</v>
      </c>
      <c r="F39" s="35">
        <f t="shared" si="20"/>
        <v>72800000</v>
      </c>
      <c r="G39" s="40">
        <v>928034</v>
      </c>
      <c r="H39" s="25">
        <f t="shared" si="21"/>
        <v>74242720</v>
      </c>
      <c r="I39" s="16">
        <v>135500</v>
      </c>
      <c r="J39" s="17">
        <f t="shared" si="22"/>
        <v>10840000</v>
      </c>
      <c r="K39" s="28">
        <v>90000</v>
      </c>
      <c r="L39" s="29">
        <f t="shared" si="23"/>
        <v>7200000</v>
      </c>
      <c r="M39" s="47">
        <f t="shared" si="34"/>
        <v>515883.5</v>
      </c>
      <c r="N39" s="42">
        <f t="shared" si="24"/>
        <v>515883.5</v>
      </c>
      <c r="O39" s="43">
        <f t="shared" si="25"/>
        <v>-0.76396415082087321</v>
      </c>
      <c r="P39" s="43">
        <f t="shared" si="26"/>
        <v>-0.79892165576142671</v>
      </c>
      <c r="Q39" s="43">
        <f t="shared" si="27"/>
        <v>0.73734379952062823</v>
      </c>
      <c r="R39" s="43">
        <f t="shared" si="28"/>
        <v>0.82554200706167191</v>
      </c>
      <c r="S39" s="21">
        <f t="shared" si="29"/>
        <v>465927.10905855935</v>
      </c>
      <c r="T39" s="22">
        <f t="shared" si="14"/>
        <v>981810.60905855941</v>
      </c>
      <c r="U39" s="22">
        <f t="shared" si="15"/>
        <v>49956.390941440652</v>
      </c>
      <c r="V39" s="21">
        <f t="shared" si="30"/>
        <v>910000</v>
      </c>
      <c r="W39" s="21">
        <f t="shared" si="31"/>
        <v>928034</v>
      </c>
      <c r="X39" s="21">
        <f t="shared" si="32"/>
        <v>135500</v>
      </c>
      <c r="Y39" s="21">
        <f t="shared" si="33"/>
        <v>90000</v>
      </c>
      <c r="Z39" s="23">
        <f t="shared" si="16"/>
        <v>515883.5</v>
      </c>
      <c r="AA39" s="20">
        <f t="shared" si="17"/>
        <v>4</v>
      </c>
      <c r="AB39" s="1" t="s">
        <v>863</v>
      </c>
      <c r="AE39" s="55"/>
      <c r="AF39" s="58">
        <f t="shared" si="13"/>
        <v>0</v>
      </c>
    </row>
    <row r="40" spans="1:32" ht="25.5" hidden="1" customHeight="1" x14ac:dyDescent="0.2">
      <c r="A40" s="5" t="s">
        <v>77</v>
      </c>
      <c r="B40" s="10" t="s">
        <v>78</v>
      </c>
      <c r="C40" s="9" t="s">
        <v>17</v>
      </c>
      <c r="D40" s="12">
        <v>162</v>
      </c>
      <c r="E40" s="38">
        <v>175220</v>
      </c>
      <c r="F40" s="35">
        <f t="shared" si="20"/>
        <v>28385640</v>
      </c>
      <c r="G40" s="40">
        <v>190070</v>
      </c>
      <c r="H40" s="25">
        <f t="shared" si="21"/>
        <v>30791340</v>
      </c>
      <c r="I40" s="16">
        <v>275852</v>
      </c>
      <c r="J40" s="17">
        <f t="shared" si="22"/>
        <v>44688024</v>
      </c>
      <c r="K40" s="28">
        <v>180000</v>
      </c>
      <c r="L40" s="29">
        <f t="shared" si="23"/>
        <v>29160000</v>
      </c>
      <c r="M40" s="47">
        <f t="shared" si="34"/>
        <v>181763.33333333334</v>
      </c>
      <c r="N40" s="42">
        <f t="shared" si="24"/>
        <v>205285.5</v>
      </c>
      <c r="O40" s="43">
        <f t="shared" si="25"/>
        <v>0.14645700743598544</v>
      </c>
      <c r="P40" s="43">
        <f t="shared" si="26"/>
        <v>7.4118727333396639E-2</v>
      </c>
      <c r="Q40" s="43">
        <f t="shared" si="27"/>
        <v>-0.34374809716224486</v>
      </c>
      <c r="R40" s="43">
        <f t="shared" si="28"/>
        <v>0.12317236239286267</v>
      </c>
      <c r="S40" s="21">
        <f t="shared" si="29"/>
        <v>47449.738892853777</v>
      </c>
      <c r="T40" s="22">
        <f t="shared" si="14"/>
        <v>252735.23889285378</v>
      </c>
      <c r="U40" s="22">
        <f t="shared" si="15"/>
        <v>157835.76110714622</v>
      </c>
      <c r="V40" s="21">
        <f t="shared" si="30"/>
        <v>175220</v>
      </c>
      <c r="W40" s="21">
        <f t="shared" si="31"/>
        <v>190070</v>
      </c>
      <c r="X40" s="21" t="str">
        <f t="shared" si="32"/>
        <v/>
      </c>
      <c r="Y40" s="21">
        <f t="shared" si="33"/>
        <v>180000</v>
      </c>
      <c r="Z40" s="23">
        <f t="shared" si="16"/>
        <v>181763.33333333334</v>
      </c>
      <c r="AA40" s="20">
        <f t="shared" si="17"/>
        <v>3</v>
      </c>
      <c r="AB40" s="1" t="s">
        <v>863</v>
      </c>
      <c r="AE40" s="55"/>
      <c r="AF40" s="58">
        <f t="shared" si="13"/>
        <v>0</v>
      </c>
    </row>
    <row r="41" spans="1:32" ht="15" hidden="1" customHeight="1" x14ac:dyDescent="0.2">
      <c r="A41" s="5" t="s">
        <v>79</v>
      </c>
      <c r="B41" s="10" t="s">
        <v>80</v>
      </c>
      <c r="C41" s="9" t="s">
        <v>32</v>
      </c>
      <c r="D41" s="12">
        <v>65</v>
      </c>
      <c r="E41" s="38">
        <v>170614</v>
      </c>
      <c r="F41" s="35">
        <f t="shared" si="20"/>
        <v>11089910</v>
      </c>
      <c r="G41" s="40">
        <v>173502</v>
      </c>
      <c r="H41" s="25">
        <f t="shared" si="21"/>
        <v>11277630</v>
      </c>
      <c r="I41" s="16">
        <v>31500</v>
      </c>
      <c r="J41" s="17">
        <f t="shared" si="22"/>
        <v>2047500</v>
      </c>
      <c r="K41" s="28">
        <v>80000</v>
      </c>
      <c r="L41" s="29">
        <f t="shared" si="23"/>
        <v>5200000</v>
      </c>
      <c r="M41" s="47">
        <f>IF(AA41&gt;=3,Z41,N41)</f>
        <v>141372</v>
      </c>
      <c r="N41" s="42">
        <f t="shared" si="24"/>
        <v>113904</v>
      </c>
      <c r="O41" s="43">
        <f t="shared" si="25"/>
        <v>-0.49787540384885509</v>
      </c>
      <c r="P41" s="43">
        <f t="shared" si="26"/>
        <v>-0.52323008849557517</v>
      </c>
      <c r="Q41" s="43">
        <f t="shared" si="27"/>
        <v>0.72345132743362828</v>
      </c>
      <c r="R41" s="43">
        <f t="shared" si="28"/>
        <v>0.2976541649108021</v>
      </c>
      <c r="S41" s="21">
        <f t="shared" si="29"/>
        <v>70018.678784069227</v>
      </c>
      <c r="T41" s="22">
        <f t="shared" si="14"/>
        <v>183922.67878406923</v>
      </c>
      <c r="U41" s="22">
        <f t="shared" si="15"/>
        <v>43885.321215930773</v>
      </c>
      <c r="V41" s="21">
        <f t="shared" si="30"/>
        <v>170614</v>
      </c>
      <c r="W41" s="21">
        <f t="shared" si="31"/>
        <v>173502</v>
      </c>
      <c r="X41" s="21" t="str">
        <f t="shared" si="32"/>
        <v/>
      </c>
      <c r="Y41" s="21">
        <f t="shared" si="33"/>
        <v>80000</v>
      </c>
      <c r="Z41" s="23">
        <f t="shared" si="16"/>
        <v>141372</v>
      </c>
      <c r="AA41" s="20">
        <f t="shared" si="17"/>
        <v>3</v>
      </c>
      <c r="AB41" s="1" t="s">
        <v>863</v>
      </c>
      <c r="AE41" s="55"/>
      <c r="AF41" s="58">
        <f t="shared" si="13"/>
        <v>0</v>
      </c>
    </row>
    <row r="42" spans="1:32" ht="25.5" hidden="1" customHeight="1" x14ac:dyDescent="0.2">
      <c r="A42" s="5" t="s">
        <v>81</v>
      </c>
      <c r="B42" s="10" t="s">
        <v>82</v>
      </c>
      <c r="C42" s="9" t="s">
        <v>32</v>
      </c>
      <c r="D42" s="12">
        <v>50</v>
      </c>
      <c r="E42" s="38">
        <v>292315</v>
      </c>
      <c r="F42" s="35">
        <f t="shared" si="20"/>
        <v>14615750</v>
      </c>
      <c r="G42" s="40">
        <v>315789</v>
      </c>
      <c r="H42" s="25">
        <f t="shared" si="21"/>
        <v>15789450</v>
      </c>
      <c r="I42" s="16">
        <v>36800</v>
      </c>
      <c r="J42" s="17">
        <f t="shared" si="22"/>
        <v>1840000</v>
      </c>
      <c r="K42" s="28">
        <v>25000</v>
      </c>
      <c r="L42" s="29">
        <f t="shared" si="23"/>
        <v>1250000</v>
      </c>
      <c r="M42" s="47">
        <f t="shared" si="34"/>
        <v>167476</v>
      </c>
      <c r="N42" s="42">
        <f t="shared" si="24"/>
        <v>167476</v>
      </c>
      <c r="O42" s="43">
        <f t="shared" si="25"/>
        <v>-0.74541426831307178</v>
      </c>
      <c r="P42" s="43">
        <f t="shared" si="26"/>
        <v>-0.88557763500441844</v>
      </c>
      <c r="Q42" s="43">
        <f t="shared" si="27"/>
        <v>0.78026702333468678</v>
      </c>
      <c r="R42" s="43">
        <f t="shared" si="28"/>
        <v>0.85072487998280355</v>
      </c>
      <c r="S42" s="21">
        <f t="shared" si="29"/>
        <v>158068.70810083402</v>
      </c>
      <c r="T42" s="22">
        <f t="shared" si="14"/>
        <v>325544.70810083405</v>
      </c>
      <c r="U42" s="22">
        <f t="shared" si="15"/>
        <v>9407.2918991659826</v>
      </c>
      <c r="V42" s="21">
        <f t="shared" si="30"/>
        <v>292315</v>
      </c>
      <c r="W42" s="21">
        <f t="shared" si="31"/>
        <v>315789</v>
      </c>
      <c r="X42" s="21">
        <f t="shared" si="32"/>
        <v>36800</v>
      </c>
      <c r="Y42" s="21">
        <f t="shared" si="33"/>
        <v>25000</v>
      </c>
      <c r="Z42" s="23">
        <f t="shared" si="16"/>
        <v>167476</v>
      </c>
      <c r="AA42" s="20">
        <f t="shared" si="17"/>
        <v>4</v>
      </c>
      <c r="AB42" s="1" t="s">
        <v>863</v>
      </c>
      <c r="AE42" s="55"/>
      <c r="AF42" s="58">
        <f t="shared" si="13"/>
        <v>0</v>
      </c>
    </row>
    <row r="43" spans="1:32" ht="15" hidden="1" customHeight="1" x14ac:dyDescent="0.2">
      <c r="A43" s="5" t="s">
        <v>83</v>
      </c>
      <c r="B43" s="10" t="s">
        <v>84</v>
      </c>
      <c r="C43" s="9" t="s">
        <v>17</v>
      </c>
      <c r="D43" s="12">
        <v>100</v>
      </c>
      <c r="E43" s="38">
        <v>85200</v>
      </c>
      <c r="F43" s="35">
        <f t="shared" si="20"/>
        <v>8520000</v>
      </c>
      <c r="G43" s="40">
        <v>84742</v>
      </c>
      <c r="H43" s="25">
        <f t="shared" si="21"/>
        <v>8474200</v>
      </c>
      <c r="I43" s="16">
        <v>15900</v>
      </c>
      <c r="J43" s="17">
        <f t="shared" si="22"/>
        <v>1590000</v>
      </c>
      <c r="K43" s="28">
        <v>300000</v>
      </c>
      <c r="L43" s="29">
        <f t="shared" si="23"/>
        <v>30000000</v>
      </c>
      <c r="M43" s="47">
        <f t="shared" si="34"/>
        <v>61947.333333333336</v>
      </c>
      <c r="N43" s="42">
        <f t="shared" si="24"/>
        <v>121460.5</v>
      </c>
      <c r="O43" s="43">
        <f t="shared" si="25"/>
        <v>0.29853738458181878</v>
      </c>
      <c r="P43" s="43">
        <f t="shared" si="26"/>
        <v>0.30230815779615594</v>
      </c>
      <c r="Q43" s="43">
        <f t="shared" si="27"/>
        <v>0.86909324430576196</v>
      </c>
      <c r="R43" s="43">
        <f t="shared" si="28"/>
        <v>-1.4699387866837368</v>
      </c>
      <c r="S43" s="21">
        <f t="shared" si="29"/>
        <v>123399.68168921668</v>
      </c>
      <c r="T43" s="22">
        <f t="shared" si="14"/>
        <v>244860.1816892167</v>
      </c>
      <c r="U43" s="22">
        <f t="shared" si="15"/>
        <v>-1939.1816892166826</v>
      </c>
      <c r="V43" s="21">
        <f t="shared" si="30"/>
        <v>85200</v>
      </c>
      <c r="W43" s="21">
        <f t="shared" si="31"/>
        <v>84742</v>
      </c>
      <c r="X43" s="21">
        <f t="shared" si="32"/>
        <v>15900</v>
      </c>
      <c r="Y43" s="21" t="str">
        <f t="shared" si="33"/>
        <v/>
      </c>
      <c r="Z43" s="23">
        <f t="shared" si="16"/>
        <v>61947.333333333336</v>
      </c>
      <c r="AA43" s="20">
        <f t="shared" si="17"/>
        <v>3</v>
      </c>
      <c r="AB43" s="1" t="s">
        <v>863</v>
      </c>
      <c r="AE43" s="55"/>
      <c r="AF43" s="58">
        <f t="shared" si="13"/>
        <v>0</v>
      </c>
    </row>
    <row r="44" spans="1:32" ht="25.5" hidden="1" customHeight="1" x14ac:dyDescent="0.2">
      <c r="A44" s="5" t="s">
        <v>85</v>
      </c>
      <c r="B44" s="10" t="s">
        <v>86</v>
      </c>
      <c r="C44" s="9" t="s">
        <v>17</v>
      </c>
      <c r="D44" s="12">
        <v>100</v>
      </c>
      <c r="E44" s="38">
        <v>64300</v>
      </c>
      <c r="F44" s="35">
        <f t="shared" si="20"/>
        <v>6430000</v>
      </c>
      <c r="G44" s="40">
        <v>63550</v>
      </c>
      <c r="H44" s="25">
        <f t="shared" si="21"/>
        <v>6355000</v>
      </c>
      <c r="I44" s="16">
        <v>39650</v>
      </c>
      <c r="J44" s="17">
        <f t="shared" si="22"/>
        <v>3965000</v>
      </c>
      <c r="K44" s="28">
        <v>25000</v>
      </c>
      <c r="L44" s="29">
        <f t="shared" si="23"/>
        <v>2500000</v>
      </c>
      <c r="M44" s="47">
        <f t="shared" si="34"/>
        <v>55833.333333333336</v>
      </c>
      <c r="N44" s="42">
        <f t="shared" si="24"/>
        <v>48125</v>
      </c>
      <c r="O44" s="43">
        <f t="shared" si="25"/>
        <v>-0.33610389610389602</v>
      </c>
      <c r="P44" s="43">
        <f t="shared" si="26"/>
        <v>-0.32051948051948043</v>
      </c>
      <c r="Q44" s="43">
        <f t="shared" si="27"/>
        <v>0.1761038961038961</v>
      </c>
      <c r="R44" s="43">
        <f t="shared" si="28"/>
        <v>0.48051948051948057</v>
      </c>
      <c r="S44" s="21">
        <f t="shared" si="29"/>
        <v>19202.018123103622</v>
      </c>
      <c r="T44" s="22">
        <f t="shared" si="14"/>
        <v>67327.018123103626</v>
      </c>
      <c r="U44" s="22">
        <f t="shared" si="15"/>
        <v>28922.981876896378</v>
      </c>
      <c r="V44" s="21">
        <f t="shared" si="30"/>
        <v>64300</v>
      </c>
      <c r="W44" s="21">
        <f t="shared" si="31"/>
        <v>63550</v>
      </c>
      <c r="X44" s="21">
        <f t="shared" si="32"/>
        <v>39650</v>
      </c>
      <c r="Y44" s="21" t="str">
        <f t="shared" si="33"/>
        <v/>
      </c>
      <c r="Z44" s="23">
        <f t="shared" si="16"/>
        <v>55833.333333333336</v>
      </c>
      <c r="AA44" s="20">
        <f t="shared" si="17"/>
        <v>3</v>
      </c>
      <c r="AB44" s="1" t="s">
        <v>863</v>
      </c>
      <c r="AE44" s="55"/>
      <c r="AF44" s="58">
        <f t="shared" si="13"/>
        <v>0</v>
      </c>
    </row>
    <row r="45" spans="1:32" ht="15.75" hidden="1" customHeight="1" x14ac:dyDescent="0.2">
      <c r="A45" s="8">
        <v>4</v>
      </c>
      <c r="B45" s="255" t="s">
        <v>87</v>
      </c>
      <c r="C45" s="255"/>
      <c r="D45" s="255"/>
      <c r="E45" s="255"/>
      <c r="F45" s="255"/>
      <c r="G45" s="49"/>
      <c r="H45" s="49"/>
      <c r="I45" s="49"/>
      <c r="J45" s="49"/>
      <c r="K45" s="49"/>
      <c r="L45" s="49"/>
      <c r="M45" s="59"/>
      <c r="N45" s="256"/>
      <c r="O45" s="257"/>
      <c r="P45" s="257"/>
      <c r="Q45" s="257"/>
      <c r="R45" s="257"/>
      <c r="S45" s="257"/>
      <c r="T45" s="257"/>
      <c r="U45" s="257"/>
      <c r="V45" s="257"/>
      <c r="W45" s="257"/>
      <c r="X45" s="257"/>
      <c r="Y45" s="257"/>
      <c r="Z45" s="257"/>
      <c r="AA45" s="258"/>
      <c r="AB45" s="1" t="s">
        <v>863</v>
      </c>
      <c r="AE45" s="55"/>
      <c r="AF45" s="58">
        <f t="shared" si="13"/>
        <v>0</v>
      </c>
    </row>
    <row r="46" spans="1:32" ht="114.75" hidden="1" customHeight="1" x14ac:dyDescent="0.2">
      <c r="A46" s="5" t="s">
        <v>88</v>
      </c>
      <c r="B46" s="10" t="s">
        <v>89</v>
      </c>
      <c r="C46" s="9" t="s">
        <v>90</v>
      </c>
      <c r="D46" s="12">
        <v>100</v>
      </c>
      <c r="E46" s="38">
        <v>297973</v>
      </c>
      <c r="F46" s="35">
        <f t="shared" ref="F46:F58" si="35">+D46*E46</f>
        <v>29797300</v>
      </c>
      <c r="G46" s="40">
        <v>296973</v>
      </c>
      <c r="H46" s="25">
        <f t="shared" ref="H46:H58" si="36">+D46*G46</f>
        <v>29697300</v>
      </c>
      <c r="I46" s="15">
        <v>28500</v>
      </c>
      <c r="J46" s="17">
        <f t="shared" ref="J46:J58" si="37">+I46*D46</f>
        <v>2850000</v>
      </c>
      <c r="K46" s="32">
        <v>32000</v>
      </c>
      <c r="L46" s="29">
        <f t="shared" ref="L46:L58" si="38">+K46*D46</f>
        <v>3200000</v>
      </c>
      <c r="M46" s="47">
        <f>Z46</f>
        <v>163861.5</v>
      </c>
      <c r="N46" s="42">
        <f t="shared" ref="N46:N58" si="39">AVERAGE(E46,G46,I46,K46)</f>
        <v>163861.5</v>
      </c>
      <c r="O46" s="43">
        <f t="shared" ref="O46:O58" si="40">1-E46/N46</f>
        <v>-0.8184442349179033</v>
      </c>
      <c r="P46" s="43">
        <f t="shared" ref="P46:P58" si="41">1-G46/N46</f>
        <v>-0.81234152012522776</v>
      </c>
      <c r="Q46" s="43">
        <f t="shared" ref="Q46:Q58" si="42">1-I46/N46</f>
        <v>0.82607262840874762</v>
      </c>
      <c r="R46" s="43">
        <f t="shared" ref="R46:R58" si="43">1-K46/N46</f>
        <v>0.80471312663438332</v>
      </c>
      <c r="S46" s="21">
        <f t="shared" ref="S46:S58" si="44">STDEV(E46,G46,I46,K46)</f>
        <v>154288.42765958395</v>
      </c>
      <c r="T46" s="22">
        <f t="shared" si="14"/>
        <v>318149.92765958398</v>
      </c>
      <c r="U46" s="22">
        <f t="shared" si="15"/>
        <v>9573.0723404160526</v>
      </c>
      <c r="V46" s="21">
        <f t="shared" ref="V46:V58" si="45">IF(AND(E46&lt;=$T46,E46&gt;=$U46),E46,"")</f>
        <v>297973</v>
      </c>
      <c r="W46" s="21">
        <f t="shared" ref="W46:W58" si="46">IF(AND(G46&lt;=$T46,G46&gt;=$U46),G46,"")</f>
        <v>296973</v>
      </c>
      <c r="X46" s="21">
        <f t="shared" ref="X46:X58" si="47">IF(AND(I46&lt;=$T46,I46&gt;=$U46),I46,"")</f>
        <v>28500</v>
      </c>
      <c r="Y46" s="21">
        <f t="shared" ref="Y46:Y58" si="48">IF(AND(K46&lt;=$T46,K46&gt;=$U46),K46,"")</f>
        <v>32000</v>
      </c>
      <c r="Z46" s="23">
        <f t="shared" si="16"/>
        <v>163861.5</v>
      </c>
      <c r="AA46" s="20">
        <f t="shared" si="17"/>
        <v>4</v>
      </c>
      <c r="AB46" s="1" t="s">
        <v>863</v>
      </c>
      <c r="AE46" s="55"/>
      <c r="AF46" s="58">
        <f t="shared" si="13"/>
        <v>0</v>
      </c>
    </row>
    <row r="47" spans="1:32" ht="15" hidden="1" customHeight="1" x14ac:dyDescent="0.2">
      <c r="A47" s="5" t="s">
        <v>91</v>
      </c>
      <c r="B47" s="10" t="s">
        <v>92</v>
      </c>
      <c r="C47" s="9" t="s">
        <v>32</v>
      </c>
      <c r="D47" s="12">
        <v>40</v>
      </c>
      <c r="E47" s="38">
        <v>45200</v>
      </c>
      <c r="F47" s="35">
        <f t="shared" si="35"/>
        <v>1808000</v>
      </c>
      <c r="G47" s="40">
        <v>47846</v>
      </c>
      <c r="H47" s="25">
        <f t="shared" si="36"/>
        <v>1913840</v>
      </c>
      <c r="I47" s="15">
        <v>17500</v>
      </c>
      <c r="J47" s="17">
        <f t="shared" si="37"/>
        <v>700000</v>
      </c>
      <c r="K47" s="32">
        <v>65000</v>
      </c>
      <c r="L47" s="29">
        <f t="shared" si="38"/>
        <v>2600000</v>
      </c>
      <c r="M47" s="47">
        <f t="shared" ref="M47:M110" si="49">Z47</f>
        <v>46523</v>
      </c>
      <c r="N47" s="42">
        <f t="shared" si="39"/>
        <v>43886.5</v>
      </c>
      <c r="O47" s="43">
        <f t="shared" si="40"/>
        <v>-2.9929477174074126E-2</v>
      </c>
      <c r="P47" s="43">
        <f t="shared" si="41"/>
        <v>-9.0221366479441345E-2</v>
      </c>
      <c r="Q47" s="43">
        <f t="shared" si="42"/>
        <v>0.60124411835074565</v>
      </c>
      <c r="R47" s="43">
        <f t="shared" si="43"/>
        <v>-0.48109327469723029</v>
      </c>
      <c r="S47" s="21">
        <f t="shared" si="44"/>
        <v>19659.01139426904</v>
      </c>
      <c r="T47" s="22">
        <f t="shared" si="14"/>
        <v>63545.511394269037</v>
      </c>
      <c r="U47" s="22">
        <f t="shared" si="15"/>
        <v>24227.48860573096</v>
      </c>
      <c r="V47" s="21">
        <f t="shared" si="45"/>
        <v>45200</v>
      </c>
      <c r="W47" s="21">
        <f t="shared" si="46"/>
        <v>47846</v>
      </c>
      <c r="X47" s="21" t="str">
        <f t="shared" si="47"/>
        <v/>
      </c>
      <c r="Y47" s="21" t="str">
        <f t="shared" si="48"/>
        <v/>
      </c>
      <c r="Z47" s="23">
        <f t="shared" si="16"/>
        <v>46523</v>
      </c>
      <c r="AA47" s="20">
        <f t="shared" si="17"/>
        <v>2</v>
      </c>
      <c r="AB47" s="1" t="s">
        <v>863</v>
      </c>
      <c r="AE47" s="55"/>
      <c r="AF47" s="58">
        <f t="shared" si="13"/>
        <v>0</v>
      </c>
    </row>
    <row r="48" spans="1:32" ht="15" hidden="1" customHeight="1" x14ac:dyDescent="0.2">
      <c r="A48" s="5" t="s">
        <v>93</v>
      </c>
      <c r="B48" s="10" t="s">
        <v>94</v>
      </c>
      <c r="C48" s="9" t="s">
        <v>17</v>
      </c>
      <c r="D48" s="12">
        <v>30</v>
      </c>
      <c r="E48" s="38">
        <v>895000</v>
      </c>
      <c r="F48" s="35">
        <f t="shared" si="35"/>
        <v>26850000</v>
      </c>
      <c r="G48" s="40">
        <v>942404</v>
      </c>
      <c r="H48" s="25">
        <f t="shared" si="36"/>
        <v>28272120</v>
      </c>
      <c r="I48" s="16">
        <v>72100</v>
      </c>
      <c r="J48" s="17">
        <f t="shared" si="37"/>
        <v>2163000</v>
      </c>
      <c r="K48" s="32">
        <v>45000</v>
      </c>
      <c r="L48" s="29">
        <f t="shared" si="38"/>
        <v>1350000</v>
      </c>
      <c r="M48" s="47">
        <f t="shared" si="49"/>
        <v>488626</v>
      </c>
      <c r="N48" s="42">
        <f t="shared" si="39"/>
        <v>488626</v>
      </c>
      <c r="O48" s="43">
        <f t="shared" si="40"/>
        <v>-0.83166675535071821</v>
      </c>
      <c r="P48" s="43">
        <f t="shared" si="41"/>
        <v>-0.92868165017825488</v>
      </c>
      <c r="Q48" s="43">
        <f t="shared" si="42"/>
        <v>0.85244338205498682</v>
      </c>
      <c r="R48" s="43">
        <f t="shared" si="43"/>
        <v>0.90790502347398627</v>
      </c>
      <c r="S48" s="21">
        <f t="shared" si="44"/>
        <v>497109.05500771827</v>
      </c>
      <c r="T48" s="22">
        <f t="shared" si="14"/>
        <v>985735.05500771827</v>
      </c>
      <c r="U48" s="22">
        <f t="shared" si="15"/>
        <v>-8483.0550077182706</v>
      </c>
      <c r="V48" s="21">
        <f t="shared" si="45"/>
        <v>895000</v>
      </c>
      <c r="W48" s="21">
        <f t="shared" si="46"/>
        <v>942404</v>
      </c>
      <c r="X48" s="21">
        <f t="shared" si="47"/>
        <v>72100</v>
      </c>
      <c r="Y48" s="21">
        <f t="shared" si="48"/>
        <v>45000</v>
      </c>
      <c r="Z48" s="23">
        <f t="shared" si="16"/>
        <v>488626</v>
      </c>
      <c r="AA48" s="20">
        <f t="shared" si="17"/>
        <v>4</v>
      </c>
      <c r="AB48" s="1" t="s">
        <v>863</v>
      </c>
      <c r="AE48" s="55"/>
      <c r="AF48" s="58">
        <f t="shared" si="13"/>
        <v>0</v>
      </c>
    </row>
    <row r="49" spans="1:32" ht="76.5" hidden="1" customHeight="1" x14ac:dyDescent="0.2">
      <c r="A49" s="5" t="s">
        <v>95</v>
      </c>
      <c r="B49" s="10" t="s">
        <v>96</v>
      </c>
      <c r="C49" s="9" t="s">
        <v>17</v>
      </c>
      <c r="D49" s="12">
        <v>500</v>
      </c>
      <c r="E49" s="38">
        <v>66702</v>
      </c>
      <c r="F49" s="35">
        <f t="shared" si="35"/>
        <v>33351000</v>
      </c>
      <c r="G49" s="40">
        <v>66555</v>
      </c>
      <c r="H49" s="25">
        <f t="shared" si="36"/>
        <v>33277500</v>
      </c>
      <c r="I49" s="15">
        <v>95000</v>
      </c>
      <c r="J49" s="17">
        <f t="shared" si="37"/>
        <v>47500000</v>
      </c>
      <c r="K49" s="32">
        <v>130000</v>
      </c>
      <c r="L49" s="29">
        <f t="shared" si="38"/>
        <v>65000000</v>
      </c>
      <c r="M49" s="47">
        <f t="shared" si="49"/>
        <v>76085.666666666672</v>
      </c>
      <c r="N49" s="42">
        <f t="shared" si="39"/>
        <v>89564.25</v>
      </c>
      <c r="O49" s="43">
        <f t="shared" si="40"/>
        <v>0.2552608881333791</v>
      </c>
      <c r="P49" s="43">
        <f t="shared" si="41"/>
        <v>0.25690216799671739</v>
      </c>
      <c r="Q49" s="43">
        <f t="shared" si="42"/>
        <v>-6.0691068143818638E-2</v>
      </c>
      <c r="R49" s="43">
        <f t="shared" si="43"/>
        <v>-0.45147198798627808</v>
      </c>
      <c r="S49" s="21">
        <f t="shared" si="44"/>
        <v>30092.664204364934</v>
      </c>
      <c r="T49" s="22">
        <f t="shared" si="14"/>
        <v>119656.91420436493</v>
      </c>
      <c r="U49" s="22">
        <f t="shared" si="15"/>
        <v>59471.585795635066</v>
      </c>
      <c r="V49" s="21">
        <f t="shared" si="45"/>
        <v>66702</v>
      </c>
      <c r="W49" s="21">
        <f t="shared" si="46"/>
        <v>66555</v>
      </c>
      <c r="X49" s="21">
        <f t="shared" si="47"/>
        <v>95000</v>
      </c>
      <c r="Y49" s="21" t="str">
        <f t="shared" si="48"/>
        <v/>
      </c>
      <c r="Z49" s="23">
        <f t="shared" si="16"/>
        <v>76085.666666666672</v>
      </c>
      <c r="AA49" s="20">
        <f t="shared" si="17"/>
        <v>3</v>
      </c>
      <c r="AB49" s="1" t="s">
        <v>863</v>
      </c>
      <c r="AE49" s="55"/>
      <c r="AF49" s="58">
        <f t="shared" si="13"/>
        <v>0</v>
      </c>
    </row>
    <row r="50" spans="1:32" ht="51" hidden="1" customHeight="1" x14ac:dyDescent="0.2">
      <c r="A50" s="5" t="s">
        <v>97</v>
      </c>
      <c r="B50" s="10" t="s">
        <v>98</v>
      </c>
      <c r="C50" s="9" t="s">
        <v>17</v>
      </c>
      <c r="D50" s="12">
        <v>100</v>
      </c>
      <c r="E50" s="38">
        <v>288800</v>
      </c>
      <c r="F50" s="35">
        <f t="shared" si="35"/>
        <v>28880000</v>
      </c>
      <c r="G50" s="40">
        <v>312089</v>
      </c>
      <c r="H50" s="25">
        <f t="shared" si="36"/>
        <v>31208900</v>
      </c>
      <c r="I50" s="16">
        <v>106382</v>
      </c>
      <c r="J50" s="17">
        <f t="shared" si="37"/>
        <v>10638200</v>
      </c>
      <c r="K50" s="32">
        <v>250000</v>
      </c>
      <c r="L50" s="29">
        <f t="shared" si="38"/>
        <v>25000000</v>
      </c>
      <c r="M50" s="47">
        <f t="shared" si="49"/>
        <v>283629.66666666669</v>
      </c>
      <c r="N50" s="42">
        <f t="shared" si="39"/>
        <v>239317.75</v>
      </c>
      <c r="O50" s="43">
        <f t="shared" si="40"/>
        <v>-0.20676381087487239</v>
      </c>
      <c r="P50" s="43">
        <f t="shared" si="41"/>
        <v>-0.3040779465793908</v>
      </c>
      <c r="Q50" s="43">
        <f t="shared" si="42"/>
        <v>0.55547802033071103</v>
      </c>
      <c r="R50" s="43">
        <f t="shared" si="43"/>
        <v>-4.4636262876447841E-2</v>
      </c>
      <c r="S50" s="21">
        <f t="shared" si="44"/>
        <v>92249.971968830432</v>
      </c>
      <c r="T50" s="22">
        <f t="shared" si="14"/>
        <v>331567.72196883045</v>
      </c>
      <c r="U50" s="22">
        <f t="shared" si="15"/>
        <v>147067.77803116955</v>
      </c>
      <c r="V50" s="21">
        <f t="shared" si="45"/>
        <v>288800</v>
      </c>
      <c r="W50" s="21">
        <f t="shared" si="46"/>
        <v>312089</v>
      </c>
      <c r="X50" s="21" t="str">
        <f t="shared" si="47"/>
        <v/>
      </c>
      <c r="Y50" s="21">
        <f t="shared" si="48"/>
        <v>250000</v>
      </c>
      <c r="Z50" s="23">
        <f t="shared" si="16"/>
        <v>283629.66666666669</v>
      </c>
      <c r="AA50" s="20">
        <f t="shared" si="17"/>
        <v>3</v>
      </c>
      <c r="AB50" s="1" t="s">
        <v>863</v>
      </c>
      <c r="AE50" s="55"/>
      <c r="AF50" s="58">
        <f t="shared" si="13"/>
        <v>0</v>
      </c>
    </row>
    <row r="51" spans="1:32" ht="51" hidden="1" customHeight="1" x14ac:dyDescent="0.2">
      <c r="A51" s="5" t="s">
        <v>99</v>
      </c>
      <c r="B51" s="10" t="s">
        <v>100</v>
      </c>
      <c r="C51" s="9" t="s">
        <v>20</v>
      </c>
      <c r="D51" s="12">
        <v>80</v>
      </c>
      <c r="E51" s="38">
        <v>310800</v>
      </c>
      <c r="F51" s="35">
        <f t="shared" si="35"/>
        <v>24864000</v>
      </c>
      <c r="G51" s="40">
        <v>299340</v>
      </c>
      <c r="H51" s="25">
        <f t="shared" si="36"/>
        <v>23947200</v>
      </c>
      <c r="I51" s="16">
        <v>658500</v>
      </c>
      <c r="J51" s="17">
        <f t="shared" si="37"/>
        <v>52680000</v>
      </c>
      <c r="K51" s="32">
        <v>120000</v>
      </c>
      <c r="L51" s="29">
        <f t="shared" si="38"/>
        <v>9600000</v>
      </c>
      <c r="M51" s="47">
        <f t="shared" si="49"/>
        <v>305070</v>
      </c>
      <c r="N51" s="42">
        <f t="shared" si="39"/>
        <v>347160</v>
      </c>
      <c r="O51" s="43">
        <f t="shared" si="40"/>
        <v>0.10473556861389566</v>
      </c>
      <c r="P51" s="43">
        <f t="shared" si="41"/>
        <v>0.13774628413411683</v>
      </c>
      <c r="Q51" s="43">
        <f t="shared" si="42"/>
        <v>-0.89681991012789486</v>
      </c>
      <c r="R51" s="43">
        <f t="shared" si="43"/>
        <v>0.65433805737988249</v>
      </c>
      <c r="S51" s="21">
        <f t="shared" si="44"/>
        <v>225198.47779236874</v>
      </c>
      <c r="T51" s="22">
        <f t="shared" si="14"/>
        <v>572358.47779236874</v>
      </c>
      <c r="U51" s="22">
        <f t="shared" si="15"/>
        <v>121961.52220763126</v>
      </c>
      <c r="V51" s="21">
        <f t="shared" si="45"/>
        <v>310800</v>
      </c>
      <c r="W51" s="21">
        <f t="shared" si="46"/>
        <v>299340</v>
      </c>
      <c r="X51" s="21" t="str">
        <f t="shared" si="47"/>
        <v/>
      </c>
      <c r="Y51" s="21" t="str">
        <f t="shared" si="48"/>
        <v/>
      </c>
      <c r="Z51" s="23">
        <f t="shared" si="16"/>
        <v>305070</v>
      </c>
      <c r="AA51" s="20">
        <f t="shared" si="17"/>
        <v>2</v>
      </c>
      <c r="AB51" s="1" t="s">
        <v>863</v>
      </c>
      <c r="AE51" s="55"/>
      <c r="AF51" s="58">
        <f t="shared" si="13"/>
        <v>0</v>
      </c>
    </row>
    <row r="52" spans="1:32" ht="51" hidden="1" customHeight="1" x14ac:dyDescent="0.2">
      <c r="A52" s="5" t="s">
        <v>101</v>
      </c>
      <c r="B52" s="10" t="s">
        <v>102</v>
      </c>
      <c r="C52" s="9" t="s">
        <v>17</v>
      </c>
      <c r="D52" s="12">
        <v>80</v>
      </c>
      <c r="E52" s="38">
        <v>480700</v>
      </c>
      <c r="F52" s="35">
        <f t="shared" si="35"/>
        <v>38456000</v>
      </c>
      <c r="G52" s="40">
        <v>526211</v>
      </c>
      <c r="H52" s="25">
        <f t="shared" si="36"/>
        <v>42096880</v>
      </c>
      <c r="I52" s="16">
        <v>105642</v>
      </c>
      <c r="J52" s="17">
        <f t="shared" si="37"/>
        <v>8451360</v>
      </c>
      <c r="K52" s="32">
        <v>180000</v>
      </c>
      <c r="L52" s="29">
        <f t="shared" si="38"/>
        <v>14400000</v>
      </c>
      <c r="M52" s="47">
        <f t="shared" si="49"/>
        <v>395637</v>
      </c>
      <c r="N52" s="42">
        <f t="shared" si="39"/>
        <v>323138.25</v>
      </c>
      <c r="O52" s="43">
        <f t="shared" si="40"/>
        <v>-0.48759857429443909</v>
      </c>
      <c r="P52" s="43">
        <f t="shared" si="41"/>
        <v>-0.62843922067412317</v>
      </c>
      <c r="Q52" s="43">
        <f t="shared" si="42"/>
        <v>0.67307491452961699</v>
      </c>
      <c r="R52" s="43">
        <f t="shared" si="43"/>
        <v>0.44296288043894527</v>
      </c>
      <c r="S52" s="21">
        <f t="shared" si="44"/>
        <v>211232.43456182734</v>
      </c>
      <c r="T52" s="22">
        <f t="shared" si="14"/>
        <v>534370.68456182734</v>
      </c>
      <c r="U52" s="22">
        <f t="shared" si="15"/>
        <v>111905.81543817266</v>
      </c>
      <c r="V52" s="21">
        <f t="shared" si="45"/>
        <v>480700</v>
      </c>
      <c r="W52" s="21">
        <f t="shared" si="46"/>
        <v>526211</v>
      </c>
      <c r="X52" s="21" t="str">
        <f t="shared" si="47"/>
        <v/>
      </c>
      <c r="Y52" s="21">
        <f t="shared" si="48"/>
        <v>180000</v>
      </c>
      <c r="Z52" s="23">
        <f t="shared" si="16"/>
        <v>395637</v>
      </c>
      <c r="AA52" s="20">
        <f t="shared" si="17"/>
        <v>3</v>
      </c>
      <c r="AB52" s="1" t="s">
        <v>863</v>
      </c>
      <c r="AE52" s="55"/>
      <c r="AF52" s="58">
        <f t="shared" si="13"/>
        <v>0</v>
      </c>
    </row>
    <row r="53" spans="1:32" ht="38.25" hidden="1" customHeight="1" x14ac:dyDescent="0.2">
      <c r="A53" s="5" t="s">
        <v>103</v>
      </c>
      <c r="B53" s="10" t="s">
        <v>104</v>
      </c>
      <c r="C53" s="9" t="s">
        <v>32</v>
      </c>
      <c r="D53" s="12">
        <v>35</v>
      </c>
      <c r="E53" s="38">
        <v>35851</v>
      </c>
      <c r="F53" s="35">
        <f t="shared" si="35"/>
        <v>1254785</v>
      </c>
      <c r="G53" s="40">
        <v>39206</v>
      </c>
      <c r="H53" s="25">
        <f t="shared" si="36"/>
        <v>1372210</v>
      </c>
      <c r="I53" s="15">
        <v>58900</v>
      </c>
      <c r="J53" s="17">
        <f t="shared" si="37"/>
        <v>2061500</v>
      </c>
      <c r="K53" s="32">
        <v>80000</v>
      </c>
      <c r="L53" s="29">
        <f t="shared" si="38"/>
        <v>2800000</v>
      </c>
      <c r="M53" s="47">
        <f t="shared" si="49"/>
        <v>44652.333333333336</v>
      </c>
      <c r="N53" s="42">
        <f t="shared" si="39"/>
        <v>53489.25</v>
      </c>
      <c r="O53" s="43">
        <f t="shared" si="40"/>
        <v>0.32975317470332821</v>
      </c>
      <c r="P53" s="43">
        <f t="shared" si="41"/>
        <v>0.26703029113326504</v>
      </c>
      <c r="Q53" s="43">
        <f t="shared" si="42"/>
        <v>-0.10115583972480446</v>
      </c>
      <c r="R53" s="43">
        <f t="shared" si="43"/>
        <v>-0.4956276261117889</v>
      </c>
      <c r="S53" s="21">
        <f t="shared" si="44"/>
        <v>20389.66384184235</v>
      </c>
      <c r="T53" s="22">
        <f t="shared" si="14"/>
        <v>73878.913841842354</v>
      </c>
      <c r="U53" s="22">
        <f t="shared" si="15"/>
        <v>33099.586158157646</v>
      </c>
      <c r="V53" s="21">
        <f t="shared" si="45"/>
        <v>35851</v>
      </c>
      <c r="W53" s="21">
        <f t="shared" si="46"/>
        <v>39206</v>
      </c>
      <c r="X53" s="21">
        <f t="shared" si="47"/>
        <v>58900</v>
      </c>
      <c r="Y53" s="21" t="str">
        <f t="shared" si="48"/>
        <v/>
      </c>
      <c r="Z53" s="23">
        <f t="shared" si="16"/>
        <v>44652.333333333336</v>
      </c>
      <c r="AA53" s="20">
        <f t="shared" si="17"/>
        <v>3</v>
      </c>
      <c r="AB53" s="1" t="s">
        <v>863</v>
      </c>
      <c r="AE53" s="55"/>
      <c r="AF53" s="58">
        <f t="shared" si="13"/>
        <v>0</v>
      </c>
    </row>
    <row r="54" spans="1:32" ht="15" hidden="1" customHeight="1" x14ac:dyDescent="0.2">
      <c r="A54" s="5" t="s">
        <v>105</v>
      </c>
      <c r="B54" s="10" t="s">
        <v>106</v>
      </c>
      <c r="C54" s="9" t="s">
        <v>32</v>
      </c>
      <c r="D54" s="12">
        <v>140</v>
      </c>
      <c r="E54" s="38">
        <v>12400</v>
      </c>
      <c r="F54" s="35">
        <f t="shared" si="35"/>
        <v>1736000</v>
      </c>
      <c r="G54" s="40">
        <v>11296</v>
      </c>
      <c r="H54" s="25">
        <f t="shared" si="36"/>
        <v>1581440</v>
      </c>
      <c r="I54" s="16">
        <v>157600</v>
      </c>
      <c r="J54" s="17">
        <f t="shared" si="37"/>
        <v>22064000</v>
      </c>
      <c r="K54" s="32">
        <v>110000</v>
      </c>
      <c r="L54" s="29">
        <f t="shared" si="38"/>
        <v>15400000</v>
      </c>
      <c r="M54" s="47">
        <f t="shared" si="49"/>
        <v>44565.333333333336</v>
      </c>
      <c r="N54" s="42">
        <f t="shared" si="39"/>
        <v>72824</v>
      </c>
      <c r="O54" s="43">
        <f t="shared" si="40"/>
        <v>0.82972646380314186</v>
      </c>
      <c r="P54" s="43">
        <f t="shared" si="41"/>
        <v>0.84488630121937824</v>
      </c>
      <c r="Q54" s="43">
        <f t="shared" si="42"/>
        <v>-1.1641217181149073</v>
      </c>
      <c r="R54" s="43">
        <f t="shared" si="43"/>
        <v>-0.51049104690761293</v>
      </c>
      <c r="S54" s="21">
        <f t="shared" si="44"/>
        <v>73042.863470704659</v>
      </c>
      <c r="T54" s="22">
        <f t="shared" si="14"/>
        <v>145866.86347070464</v>
      </c>
      <c r="U54" s="22">
        <f t="shared" si="15"/>
        <v>-218.86347070465854</v>
      </c>
      <c r="V54" s="21">
        <f t="shared" si="45"/>
        <v>12400</v>
      </c>
      <c r="W54" s="21">
        <f t="shared" si="46"/>
        <v>11296</v>
      </c>
      <c r="X54" s="21" t="str">
        <f t="shared" si="47"/>
        <v/>
      </c>
      <c r="Y54" s="21">
        <f t="shared" si="48"/>
        <v>110000</v>
      </c>
      <c r="Z54" s="23">
        <f t="shared" si="16"/>
        <v>44565.333333333336</v>
      </c>
      <c r="AA54" s="20">
        <f t="shared" si="17"/>
        <v>3</v>
      </c>
      <c r="AB54" s="1" t="s">
        <v>863</v>
      </c>
      <c r="AE54" s="55"/>
      <c r="AF54" s="58">
        <f t="shared" si="13"/>
        <v>0</v>
      </c>
    </row>
    <row r="55" spans="1:32" ht="38.25" hidden="1" customHeight="1" x14ac:dyDescent="0.2">
      <c r="A55" s="5" t="s">
        <v>107</v>
      </c>
      <c r="B55" s="10" t="s">
        <v>108</v>
      </c>
      <c r="C55" s="9" t="s">
        <v>32</v>
      </c>
      <c r="D55" s="12">
        <v>140</v>
      </c>
      <c r="E55" s="38">
        <v>68344</v>
      </c>
      <c r="F55" s="35">
        <f t="shared" si="35"/>
        <v>9568160</v>
      </c>
      <c r="G55" s="40">
        <v>66497</v>
      </c>
      <c r="H55" s="25">
        <f t="shared" si="36"/>
        <v>9309580</v>
      </c>
      <c r="I55" s="15">
        <v>98000</v>
      </c>
      <c r="J55" s="17">
        <f t="shared" si="37"/>
        <v>13720000</v>
      </c>
      <c r="K55" s="32">
        <v>90000</v>
      </c>
      <c r="L55" s="29">
        <f t="shared" si="38"/>
        <v>12600000</v>
      </c>
      <c r="M55" s="47">
        <f t="shared" si="49"/>
        <v>74947</v>
      </c>
      <c r="N55" s="42">
        <f t="shared" si="39"/>
        <v>80710.25</v>
      </c>
      <c r="O55" s="43">
        <f t="shared" si="40"/>
        <v>0.15321783788304455</v>
      </c>
      <c r="P55" s="43">
        <f t="shared" si="41"/>
        <v>0.17610216794025546</v>
      </c>
      <c r="Q55" s="43">
        <f t="shared" si="42"/>
        <v>-0.21422000303555011</v>
      </c>
      <c r="R55" s="43">
        <f t="shared" si="43"/>
        <v>-0.11510000278775001</v>
      </c>
      <c r="S55" s="21">
        <f t="shared" si="44"/>
        <v>15707.487861420319</v>
      </c>
      <c r="T55" s="22">
        <f t="shared" si="14"/>
        <v>96417.737861420319</v>
      </c>
      <c r="U55" s="22">
        <f t="shared" si="15"/>
        <v>65002.762138579681</v>
      </c>
      <c r="V55" s="21">
        <f t="shared" si="45"/>
        <v>68344</v>
      </c>
      <c r="W55" s="21">
        <f t="shared" si="46"/>
        <v>66497</v>
      </c>
      <c r="X55" s="21" t="str">
        <f t="shared" si="47"/>
        <v/>
      </c>
      <c r="Y55" s="21">
        <f t="shared" si="48"/>
        <v>90000</v>
      </c>
      <c r="Z55" s="23">
        <f t="shared" si="16"/>
        <v>74947</v>
      </c>
      <c r="AA55" s="20">
        <f t="shared" si="17"/>
        <v>3</v>
      </c>
      <c r="AB55" s="1" t="s">
        <v>863</v>
      </c>
      <c r="AE55" s="55"/>
      <c r="AF55" s="58">
        <f t="shared" si="13"/>
        <v>0</v>
      </c>
    </row>
    <row r="56" spans="1:32" ht="15" hidden="1" customHeight="1" x14ac:dyDescent="0.2">
      <c r="A56" s="5" t="s">
        <v>109</v>
      </c>
      <c r="B56" s="10" t="s">
        <v>110</v>
      </c>
      <c r="C56" s="9" t="s">
        <v>32</v>
      </c>
      <c r="D56" s="12">
        <v>40</v>
      </c>
      <c r="E56" s="38">
        <v>97239</v>
      </c>
      <c r="F56" s="35">
        <f t="shared" si="35"/>
        <v>3889560</v>
      </c>
      <c r="G56" s="40">
        <v>103351</v>
      </c>
      <c r="H56" s="25">
        <f t="shared" si="36"/>
        <v>4134040</v>
      </c>
      <c r="I56" s="16">
        <v>52400</v>
      </c>
      <c r="J56" s="17">
        <f t="shared" si="37"/>
        <v>2096000</v>
      </c>
      <c r="K56" s="32">
        <v>50000</v>
      </c>
      <c r="L56" s="29">
        <f t="shared" si="38"/>
        <v>2000000</v>
      </c>
      <c r="M56" s="47">
        <f t="shared" si="49"/>
        <v>75747.5</v>
      </c>
      <c r="N56" s="42">
        <f t="shared" si="39"/>
        <v>75747.5</v>
      </c>
      <c r="O56" s="43">
        <f t="shared" si="40"/>
        <v>-0.28372553549622093</v>
      </c>
      <c r="P56" s="43">
        <f t="shared" si="41"/>
        <v>-0.36441466715073112</v>
      </c>
      <c r="Q56" s="43">
        <f t="shared" si="42"/>
        <v>0.30822799432324499</v>
      </c>
      <c r="R56" s="43">
        <f t="shared" si="43"/>
        <v>0.33991220832370705</v>
      </c>
      <c r="S56" s="21">
        <f t="shared" si="44"/>
        <v>28471.490401218314</v>
      </c>
      <c r="T56" s="22">
        <f t="shared" si="14"/>
        <v>104218.99040121831</v>
      </c>
      <c r="U56" s="22">
        <f t="shared" si="15"/>
        <v>47276.009598781689</v>
      </c>
      <c r="V56" s="21">
        <f t="shared" si="45"/>
        <v>97239</v>
      </c>
      <c r="W56" s="21">
        <f t="shared" si="46"/>
        <v>103351</v>
      </c>
      <c r="X56" s="21">
        <f t="shared" si="47"/>
        <v>52400</v>
      </c>
      <c r="Y56" s="21">
        <f t="shared" si="48"/>
        <v>50000</v>
      </c>
      <c r="Z56" s="23">
        <f t="shared" si="16"/>
        <v>75747.5</v>
      </c>
      <c r="AA56" s="20">
        <f t="shared" si="17"/>
        <v>4</v>
      </c>
      <c r="AB56" s="1" t="s">
        <v>863</v>
      </c>
      <c r="AE56" s="55"/>
      <c r="AF56" s="58">
        <f t="shared" si="13"/>
        <v>0</v>
      </c>
    </row>
    <row r="57" spans="1:32" ht="15" hidden="1" customHeight="1" x14ac:dyDescent="0.2">
      <c r="A57" s="5" t="s">
        <v>111</v>
      </c>
      <c r="B57" s="10" t="s">
        <v>112</v>
      </c>
      <c r="C57" s="9" t="s">
        <v>32</v>
      </c>
      <c r="D57" s="12">
        <v>60</v>
      </c>
      <c r="E57" s="38">
        <v>35496</v>
      </c>
      <c r="F57" s="35">
        <f t="shared" si="35"/>
        <v>2129760</v>
      </c>
      <c r="G57" s="40">
        <v>38191</v>
      </c>
      <c r="H57" s="25">
        <f t="shared" si="36"/>
        <v>2291460</v>
      </c>
      <c r="I57" s="16">
        <v>75500</v>
      </c>
      <c r="J57" s="17">
        <f t="shared" si="37"/>
        <v>4530000</v>
      </c>
      <c r="K57" s="32">
        <v>120000</v>
      </c>
      <c r="L57" s="29">
        <f t="shared" si="38"/>
        <v>7200000</v>
      </c>
      <c r="M57" s="47">
        <f t="shared" si="49"/>
        <v>49729</v>
      </c>
      <c r="N57" s="42">
        <f t="shared" si="39"/>
        <v>67296.75</v>
      </c>
      <c r="O57" s="43">
        <f t="shared" si="40"/>
        <v>0.47254510804756544</v>
      </c>
      <c r="P57" s="43">
        <f t="shared" si="41"/>
        <v>0.43249859762915743</v>
      </c>
      <c r="Q57" s="43">
        <f t="shared" si="42"/>
        <v>-0.12189667405929705</v>
      </c>
      <c r="R57" s="43">
        <f t="shared" si="43"/>
        <v>-0.78314703161742583</v>
      </c>
      <c r="S57" s="21">
        <f t="shared" si="44"/>
        <v>39595.278568494337</v>
      </c>
      <c r="T57" s="22">
        <f t="shared" si="14"/>
        <v>106892.02856849434</v>
      </c>
      <c r="U57" s="22">
        <f t="shared" si="15"/>
        <v>27701.471431505663</v>
      </c>
      <c r="V57" s="21">
        <f t="shared" si="45"/>
        <v>35496</v>
      </c>
      <c r="W57" s="21">
        <f t="shared" si="46"/>
        <v>38191</v>
      </c>
      <c r="X57" s="21">
        <f t="shared" si="47"/>
        <v>75500</v>
      </c>
      <c r="Y57" s="21" t="str">
        <f t="shared" si="48"/>
        <v/>
      </c>
      <c r="Z57" s="23">
        <f t="shared" si="16"/>
        <v>49729</v>
      </c>
      <c r="AA57" s="20">
        <f t="shared" si="17"/>
        <v>3</v>
      </c>
      <c r="AB57" s="1" t="s">
        <v>863</v>
      </c>
      <c r="AE57" s="55"/>
      <c r="AF57" s="58">
        <f t="shared" si="13"/>
        <v>0</v>
      </c>
    </row>
    <row r="58" spans="1:32" ht="15" hidden="1" customHeight="1" x14ac:dyDescent="0.2">
      <c r="A58" s="5" t="s">
        <v>113</v>
      </c>
      <c r="B58" s="10" t="s">
        <v>114</v>
      </c>
      <c r="C58" s="9" t="s">
        <v>32</v>
      </c>
      <c r="D58" s="12">
        <v>30</v>
      </c>
      <c r="E58" s="38">
        <v>75100</v>
      </c>
      <c r="F58" s="35">
        <f t="shared" si="35"/>
        <v>2253000</v>
      </c>
      <c r="G58" s="40">
        <v>75333</v>
      </c>
      <c r="H58" s="25">
        <f t="shared" si="36"/>
        <v>2259990</v>
      </c>
      <c r="I58" s="16">
        <v>101100</v>
      </c>
      <c r="J58" s="17">
        <f t="shared" si="37"/>
        <v>3033000</v>
      </c>
      <c r="K58" s="32">
        <v>150000</v>
      </c>
      <c r="L58" s="29">
        <f t="shared" si="38"/>
        <v>4500000</v>
      </c>
      <c r="M58" s="47">
        <f t="shared" si="49"/>
        <v>83844.333333333328</v>
      </c>
      <c r="N58" s="42">
        <f t="shared" si="39"/>
        <v>100383.25</v>
      </c>
      <c r="O58" s="43">
        <f t="shared" si="40"/>
        <v>0.25186721888362851</v>
      </c>
      <c r="P58" s="43">
        <f t="shared" si="41"/>
        <v>0.24954611451611697</v>
      </c>
      <c r="Q58" s="43">
        <f t="shared" si="42"/>
        <v>-7.1401354309608145E-3</v>
      </c>
      <c r="R58" s="43">
        <f t="shared" si="43"/>
        <v>-0.49427319796878466</v>
      </c>
      <c r="S58" s="21">
        <f t="shared" si="44"/>
        <v>35256.646497504553</v>
      </c>
      <c r="T58" s="22">
        <f t="shared" si="14"/>
        <v>135639.89649750455</v>
      </c>
      <c r="U58" s="22">
        <f t="shared" si="15"/>
        <v>65126.603502495447</v>
      </c>
      <c r="V58" s="21">
        <f t="shared" si="45"/>
        <v>75100</v>
      </c>
      <c r="W58" s="21">
        <f t="shared" si="46"/>
        <v>75333</v>
      </c>
      <c r="X58" s="21">
        <f t="shared" si="47"/>
        <v>101100</v>
      </c>
      <c r="Y58" s="21" t="str">
        <f t="shared" si="48"/>
        <v/>
      </c>
      <c r="Z58" s="23">
        <f t="shared" si="16"/>
        <v>83844.333333333328</v>
      </c>
      <c r="AA58" s="20">
        <f t="shared" si="17"/>
        <v>3</v>
      </c>
      <c r="AB58" s="1" t="s">
        <v>863</v>
      </c>
      <c r="AE58" s="55"/>
      <c r="AF58" s="58">
        <f t="shared" si="13"/>
        <v>0</v>
      </c>
    </row>
    <row r="59" spans="1:32" ht="15.75" hidden="1" customHeight="1" x14ac:dyDescent="0.2">
      <c r="A59" s="8">
        <v>5</v>
      </c>
      <c r="B59" s="255" t="s">
        <v>115</v>
      </c>
      <c r="C59" s="255"/>
      <c r="D59" s="255"/>
      <c r="E59" s="255"/>
      <c r="F59" s="255"/>
      <c r="G59" s="49"/>
      <c r="H59" s="49"/>
      <c r="I59" s="49"/>
      <c r="J59" s="49"/>
      <c r="K59" s="49"/>
      <c r="L59" s="49"/>
      <c r="M59" s="59"/>
      <c r="N59" s="256"/>
      <c r="O59" s="257"/>
      <c r="P59" s="257"/>
      <c r="Q59" s="257"/>
      <c r="R59" s="257"/>
      <c r="S59" s="257"/>
      <c r="T59" s="257"/>
      <c r="U59" s="257"/>
      <c r="V59" s="257"/>
      <c r="W59" s="257"/>
      <c r="X59" s="257"/>
      <c r="Y59" s="257"/>
      <c r="Z59" s="257"/>
      <c r="AA59" s="258"/>
      <c r="AB59" s="1" t="s">
        <v>863</v>
      </c>
      <c r="AE59" s="55"/>
      <c r="AF59" s="58">
        <f t="shared" si="13"/>
        <v>0</v>
      </c>
    </row>
    <row r="60" spans="1:32" ht="15" hidden="1" customHeight="1" x14ac:dyDescent="0.2">
      <c r="A60" s="5" t="s">
        <v>116</v>
      </c>
      <c r="B60" s="10" t="s">
        <v>117</v>
      </c>
      <c r="C60" s="9" t="s">
        <v>32</v>
      </c>
      <c r="D60" s="12">
        <v>180</v>
      </c>
      <c r="E60" s="38">
        <v>38133</v>
      </c>
      <c r="F60" s="35">
        <f t="shared" ref="F60:F70" si="50">+D60*E60</f>
        <v>6863940</v>
      </c>
      <c r="G60" s="40">
        <v>40075</v>
      </c>
      <c r="H60" s="25">
        <f t="shared" ref="H60:H70" si="51">+D60*G60</f>
        <v>7213500</v>
      </c>
      <c r="I60" s="16">
        <v>13980</v>
      </c>
      <c r="J60" s="17">
        <f t="shared" ref="J60:J70" si="52">+I60*D60</f>
        <v>2516400</v>
      </c>
      <c r="K60" s="28">
        <v>8500</v>
      </c>
      <c r="L60" s="29">
        <f t="shared" ref="L60:L70" si="53">+K60*D60</f>
        <v>1530000</v>
      </c>
      <c r="M60" s="47">
        <f t="shared" si="49"/>
        <v>30729.333333333332</v>
      </c>
      <c r="N60" s="42">
        <f t="shared" ref="N60:N70" si="54">AVERAGE(E60,G60,I60,K60)</f>
        <v>25172</v>
      </c>
      <c r="O60" s="43">
        <f t="shared" ref="O60:O70" si="55">1-E60/N60</f>
        <v>-0.51489750516446842</v>
      </c>
      <c r="P60" s="43">
        <f t="shared" ref="P60:P70" si="56">1-G60/N60</f>
        <v>-0.59204671857619573</v>
      </c>
      <c r="Q60" s="43">
        <f t="shared" ref="Q60:Q70" si="57">1-I60/N60</f>
        <v>0.44462100746861588</v>
      </c>
      <c r="R60" s="43">
        <f t="shared" ref="R60:R70" si="58">1-K60/N60</f>
        <v>0.66232321627204827</v>
      </c>
      <c r="S60" s="21">
        <f t="shared" ref="S60:S70" si="59">STDEV(E60,G60,I60,K60)</f>
        <v>16261.440875068032</v>
      </c>
      <c r="T60" s="22">
        <f t="shared" si="14"/>
        <v>41433.44087506803</v>
      </c>
      <c r="U60" s="22">
        <f t="shared" si="15"/>
        <v>8910.5591249319677</v>
      </c>
      <c r="V60" s="21">
        <f t="shared" ref="V60:V70" si="60">IF(AND(E60&lt;=$T60,E60&gt;=$U60),E60,"")</f>
        <v>38133</v>
      </c>
      <c r="W60" s="21">
        <f t="shared" ref="W60:W70" si="61">IF(AND(G60&lt;=$T60,G60&gt;=$U60),G60,"")</f>
        <v>40075</v>
      </c>
      <c r="X60" s="21">
        <f t="shared" ref="X60:X70" si="62">IF(AND(I60&lt;=$T60,I60&gt;=$U60),I60,"")</f>
        <v>13980</v>
      </c>
      <c r="Y60" s="21" t="str">
        <f t="shared" ref="Y60:Y70" si="63">IF(AND(K60&lt;=$T60,K60&gt;=$U60),K60,"")</f>
        <v/>
      </c>
      <c r="Z60" s="23">
        <f t="shared" si="16"/>
        <v>30729.333333333332</v>
      </c>
      <c r="AA60" s="20">
        <f t="shared" si="17"/>
        <v>3</v>
      </c>
      <c r="AB60" s="1" t="s">
        <v>863</v>
      </c>
      <c r="AE60" s="55"/>
      <c r="AF60" s="58">
        <f t="shared" si="13"/>
        <v>0</v>
      </c>
    </row>
    <row r="61" spans="1:32" s="87" customFormat="1" ht="192.75" customHeight="1" x14ac:dyDescent="0.25">
      <c r="A61" s="100" t="s">
        <v>118</v>
      </c>
      <c r="B61" s="110" t="s">
        <v>119</v>
      </c>
      <c r="C61" s="103" t="s">
        <v>17</v>
      </c>
      <c r="D61" s="104">
        <v>90</v>
      </c>
      <c r="E61" s="133">
        <v>238870</v>
      </c>
      <c r="F61" s="127">
        <f t="shared" si="50"/>
        <v>21498300</v>
      </c>
      <c r="G61" s="134">
        <v>215353</v>
      </c>
      <c r="H61" s="128">
        <f t="shared" si="51"/>
        <v>19381770</v>
      </c>
      <c r="I61" s="132">
        <v>156231</v>
      </c>
      <c r="J61" s="161">
        <f t="shared" si="52"/>
        <v>14060790</v>
      </c>
      <c r="K61" s="154">
        <v>250000</v>
      </c>
      <c r="L61" s="155">
        <f t="shared" si="53"/>
        <v>22500000</v>
      </c>
      <c r="M61" s="111">
        <f t="shared" si="49"/>
        <v>234741</v>
      </c>
      <c r="N61" s="162">
        <f t="shared" si="54"/>
        <v>215113.5</v>
      </c>
      <c r="O61" s="163">
        <f t="shared" si="55"/>
        <v>-0.11043704834889478</v>
      </c>
      <c r="P61" s="163">
        <f t="shared" si="56"/>
        <v>-1.113365734833005E-3</v>
      </c>
      <c r="Q61" s="163">
        <f t="shared" si="57"/>
        <v>0.27372759031859928</v>
      </c>
      <c r="R61" s="163">
        <f t="shared" si="58"/>
        <v>-0.16217717623487138</v>
      </c>
      <c r="S61" s="164">
        <f t="shared" si="59"/>
        <v>41827.603887863334</v>
      </c>
      <c r="T61" s="165">
        <f t="shared" si="14"/>
        <v>256941.10388786334</v>
      </c>
      <c r="U61" s="165">
        <f t="shared" si="15"/>
        <v>173285.89611213666</v>
      </c>
      <c r="V61" s="164">
        <f t="shared" si="60"/>
        <v>238870</v>
      </c>
      <c r="W61" s="164">
        <f t="shared" si="61"/>
        <v>215353</v>
      </c>
      <c r="X61" s="164" t="str">
        <f t="shared" si="62"/>
        <v/>
      </c>
      <c r="Y61" s="164">
        <f t="shared" si="63"/>
        <v>250000</v>
      </c>
      <c r="Z61" s="129">
        <f t="shared" si="16"/>
        <v>234741</v>
      </c>
      <c r="AA61" s="166">
        <f t="shared" si="17"/>
        <v>3</v>
      </c>
      <c r="AB61" s="89" t="s">
        <v>863</v>
      </c>
      <c r="AC61" s="89"/>
      <c r="AD61" s="89"/>
      <c r="AE61" s="130">
        <v>15</v>
      </c>
      <c r="AF61" s="131">
        <f>+AE61*M61</f>
        <v>3521115</v>
      </c>
    </row>
    <row r="62" spans="1:32" s="87" customFormat="1" ht="192.75" customHeight="1" x14ac:dyDescent="0.25">
      <c r="A62" s="100" t="s">
        <v>120</v>
      </c>
      <c r="B62" s="110" t="s">
        <v>121</v>
      </c>
      <c r="C62" s="103" t="s">
        <v>17</v>
      </c>
      <c r="D62" s="104">
        <v>2200</v>
      </c>
      <c r="E62" s="133">
        <v>8260</v>
      </c>
      <c r="F62" s="127">
        <f t="shared" si="50"/>
        <v>18172000</v>
      </c>
      <c r="G62" s="134">
        <v>7518</v>
      </c>
      <c r="H62" s="128">
        <f t="shared" si="51"/>
        <v>16539600</v>
      </c>
      <c r="I62" s="132">
        <v>32600</v>
      </c>
      <c r="J62" s="161">
        <f t="shared" si="52"/>
        <v>71720000</v>
      </c>
      <c r="K62" s="154">
        <v>32000</v>
      </c>
      <c r="L62" s="155">
        <f t="shared" si="53"/>
        <v>70400000</v>
      </c>
      <c r="M62" s="111">
        <f t="shared" si="49"/>
        <v>20094.5</v>
      </c>
      <c r="N62" s="162">
        <f t="shared" si="54"/>
        <v>20094.5</v>
      </c>
      <c r="O62" s="163">
        <f t="shared" si="55"/>
        <v>0.58894224787877281</v>
      </c>
      <c r="P62" s="163">
        <f t="shared" si="56"/>
        <v>0.62586777476423894</v>
      </c>
      <c r="Q62" s="163">
        <f t="shared" si="57"/>
        <v>-0.62233446963099359</v>
      </c>
      <c r="R62" s="163">
        <f t="shared" si="58"/>
        <v>-0.59247555301201826</v>
      </c>
      <c r="S62" s="164">
        <f t="shared" si="59"/>
        <v>14099.08038372243</v>
      </c>
      <c r="T62" s="165">
        <f t="shared" si="14"/>
        <v>34193.58038372243</v>
      </c>
      <c r="U62" s="165">
        <f t="shared" si="15"/>
        <v>5995.4196162775697</v>
      </c>
      <c r="V62" s="164">
        <f t="shared" si="60"/>
        <v>8260</v>
      </c>
      <c r="W62" s="164">
        <f t="shared" si="61"/>
        <v>7518</v>
      </c>
      <c r="X62" s="164">
        <f t="shared" si="62"/>
        <v>32600</v>
      </c>
      <c r="Y62" s="164">
        <f t="shared" si="63"/>
        <v>32000</v>
      </c>
      <c r="Z62" s="129">
        <f t="shared" si="16"/>
        <v>20094.5</v>
      </c>
      <c r="AA62" s="166">
        <f t="shared" si="17"/>
        <v>4</v>
      </c>
      <c r="AB62" s="89" t="s">
        <v>863</v>
      </c>
      <c r="AC62" s="89"/>
      <c r="AD62" s="89"/>
      <c r="AE62" s="130">
        <v>950</v>
      </c>
      <c r="AF62" s="131">
        <f>+AE62*M62</f>
        <v>19089775</v>
      </c>
    </row>
    <row r="63" spans="1:32" ht="63.75" hidden="1" customHeight="1" x14ac:dyDescent="0.2">
      <c r="A63" s="5" t="s">
        <v>122</v>
      </c>
      <c r="B63" s="10" t="s">
        <v>123</v>
      </c>
      <c r="C63" s="9" t="s">
        <v>17</v>
      </c>
      <c r="D63" s="12">
        <v>30</v>
      </c>
      <c r="E63" s="38">
        <v>140960</v>
      </c>
      <c r="F63" s="35">
        <f t="shared" si="50"/>
        <v>4228800</v>
      </c>
      <c r="G63" s="40">
        <v>140834</v>
      </c>
      <c r="H63" s="25">
        <f t="shared" si="51"/>
        <v>4225020</v>
      </c>
      <c r="I63" s="15">
        <v>156231</v>
      </c>
      <c r="J63" s="17">
        <f t="shared" si="52"/>
        <v>4686930</v>
      </c>
      <c r="K63" s="28">
        <v>230000</v>
      </c>
      <c r="L63" s="29">
        <f t="shared" si="53"/>
        <v>6900000</v>
      </c>
      <c r="M63" s="47">
        <f t="shared" si="49"/>
        <v>146008.33333333334</v>
      </c>
      <c r="N63" s="42">
        <f t="shared" si="54"/>
        <v>167006.25</v>
      </c>
      <c r="O63" s="43">
        <f t="shared" si="55"/>
        <v>0.15595973204595637</v>
      </c>
      <c r="P63" s="43">
        <f t="shared" si="56"/>
        <v>0.15671419482803783</v>
      </c>
      <c r="Q63" s="43">
        <f t="shared" si="57"/>
        <v>6.4520040417649027E-2</v>
      </c>
      <c r="R63" s="43">
        <f t="shared" si="58"/>
        <v>-0.37719396729164334</v>
      </c>
      <c r="S63" s="21">
        <f t="shared" si="59"/>
        <v>42613.426525568204</v>
      </c>
      <c r="T63" s="22">
        <f t="shared" si="14"/>
        <v>209619.67652556821</v>
      </c>
      <c r="U63" s="22">
        <f t="shared" si="15"/>
        <v>124392.82347443179</v>
      </c>
      <c r="V63" s="21">
        <f t="shared" si="60"/>
        <v>140960</v>
      </c>
      <c r="W63" s="21">
        <f t="shared" si="61"/>
        <v>140834</v>
      </c>
      <c r="X63" s="21">
        <f t="shared" si="62"/>
        <v>156231</v>
      </c>
      <c r="Y63" s="21" t="str">
        <f t="shared" si="63"/>
        <v/>
      </c>
      <c r="Z63" s="23">
        <f t="shared" si="16"/>
        <v>146008.33333333334</v>
      </c>
      <c r="AA63" s="20">
        <f t="shared" si="17"/>
        <v>3</v>
      </c>
      <c r="AB63" s="1" t="s">
        <v>863</v>
      </c>
      <c r="AE63" s="55"/>
      <c r="AF63" s="58">
        <f t="shared" si="13"/>
        <v>0</v>
      </c>
    </row>
    <row r="64" spans="1:32" ht="51" hidden="1" x14ac:dyDescent="0.2">
      <c r="A64" s="5" t="s">
        <v>124</v>
      </c>
      <c r="B64" s="10" t="s">
        <v>125</v>
      </c>
      <c r="C64" s="9" t="s">
        <v>17</v>
      </c>
      <c r="D64" s="12">
        <v>20</v>
      </c>
      <c r="E64" s="38">
        <v>145960</v>
      </c>
      <c r="F64" s="35">
        <f t="shared" si="50"/>
        <v>2919200</v>
      </c>
      <c r="G64" s="40">
        <v>139773</v>
      </c>
      <c r="H64" s="25">
        <f t="shared" si="51"/>
        <v>2795460</v>
      </c>
      <c r="I64" s="15">
        <v>156231</v>
      </c>
      <c r="J64" s="17">
        <f t="shared" si="52"/>
        <v>3124620</v>
      </c>
      <c r="K64" s="28">
        <v>180000</v>
      </c>
      <c r="L64" s="29">
        <f t="shared" si="53"/>
        <v>3600000</v>
      </c>
      <c r="M64" s="47">
        <f>N64</f>
        <v>155491</v>
      </c>
      <c r="N64" s="46">
        <f t="shared" si="54"/>
        <v>155491</v>
      </c>
      <c r="O64" s="43">
        <f t="shared" si="55"/>
        <v>6.1296152188872632E-2</v>
      </c>
      <c r="P64" s="43">
        <f t="shared" si="56"/>
        <v>0.1010862365024342</v>
      </c>
      <c r="Q64" s="43">
        <f t="shared" si="57"/>
        <v>-4.7591178910677545E-3</v>
      </c>
      <c r="R64" s="43">
        <f t="shared" si="58"/>
        <v>-0.15762327080023919</v>
      </c>
      <c r="S64" s="21">
        <f t="shared" si="59"/>
        <v>17693.069886257726</v>
      </c>
      <c r="T64" s="22">
        <f t="shared" si="14"/>
        <v>173184.06988625773</v>
      </c>
      <c r="U64" s="22">
        <f t="shared" si="15"/>
        <v>137797.93011374227</v>
      </c>
      <c r="V64" s="21">
        <f t="shared" si="60"/>
        <v>145960</v>
      </c>
      <c r="W64" s="21">
        <f t="shared" si="61"/>
        <v>139773</v>
      </c>
      <c r="X64" s="21">
        <f t="shared" si="62"/>
        <v>156231</v>
      </c>
      <c r="Y64" s="21" t="str">
        <f t="shared" si="63"/>
        <v/>
      </c>
      <c r="Z64" s="23">
        <f t="shared" si="16"/>
        <v>147321.33333333334</v>
      </c>
      <c r="AA64" s="20">
        <f t="shared" si="17"/>
        <v>3</v>
      </c>
      <c r="AB64" s="44" t="s">
        <v>873</v>
      </c>
      <c r="AE64" s="55"/>
      <c r="AF64" s="58">
        <f t="shared" si="13"/>
        <v>0</v>
      </c>
    </row>
    <row r="65" spans="1:32" ht="15" hidden="1" customHeight="1" x14ac:dyDescent="0.2">
      <c r="A65" s="5" t="s">
        <v>126</v>
      </c>
      <c r="B65" s="10" t="s">
        <v>127</v>
      </c>
      <c r="C65" s="9" t="s">
        <v>17</v>
      </c>
      <c r="D65" s="12">
        <v>450</v>
      </c>
      <c r="E65" s="38">
        <v>58852</v>
      </c>
      <c r="F65" s="35">
        <f t="shared" si="50"/>
        <v>26483400</v>
      </c>
      <c r="G65" s="40">
        <v>63969</v>
      </c>
      <c r="H65" s="25">
        <f t="shared" si="51"/>
        <v>28786050</v>
      </c>
      <c r="I65" s="16">
        <v>35450</v>
      </c>
      <c r="J65" s="17">
        <f t="shared" si="52"/>
        <v>15952500</v>
      </c>
      <c r="K65" s="28">
        <v>48000</v>
      </c>
      <c r="L65" s="29">
        <f t="shared" si="53"/>
        <v>21600000</v>
      </c>
      <c r="M65" s="47">
        <f t="shared" si="49"/>
        <v>56940.333333333336</v>
      </c>
      <c r="N65" s="42">
        <f t="shared" si="54"/>
        <v>51567.75</v>
      </c>
      <c r="O65" s="43">
        <f t="shared" si="55"/>
        <v>-0.14125592060929559</v>
      </c>
      <c r="P65" s="43">
        <f t="shared" si="56"/>
        <v>-0.24048460520383386</v>
      </c>
      <c r="Q65" s="43">
        <f t="shared" si="57"/>
        <v>0.31255484290084401</v>
      </c>
      <c r="R65" s="43">
        <f t="shared" si="58"/>
        <v>6.9185682912285329E-2</v>
      </c>
      <c r="S65" s="21">
        <f t="shared" si="59"/>
        <v>12640.701519957927</v>
      </c>
      <c r="T65" s="22">
        <f t="shared" si="14"/>
        <v>64208.451519957925</v>
      </c>
      <c r="U65" s="22">
        <f t="shared" si="15"/>
        <v>38927.048480042075</v>
      </c>
      <c r="V65" s="21">
        <f t="shared" si="60"/>
        <v>58852</v>
      </c>
      <c r="W65" s="21">
        <f t="shared" si="61"/>
        <v>63969</v>
      </c>
      <c r="X65" s="21" t="str">
        <f t="shared" si="62"/>
        <v/>
      </c>
      <c r="Y65" s="21">
        <f t="shared" si="63"/>
        <v>48000</v>
      </c>
      <c r="Z65" s="23">
        <f t="shared" si="16"/>
        <v>56940.333333333336</v>
      </c>
      <c r="AA65" s="20">
        <f t="shared" si="17"/>
        <v>3</v>
      </c>
      <c r="AB65" s="1" t="s">
        <v>863</v>
      </c>
      <c r="AE65" s="55"/>
      <c r="AF65" s="58">
        <f t="shared" si="13"/>
        <v>0</v>
      </c>
    </row>
    <row r="66" spans="1:32" s="87" customFormat="1" ht="192.75" customHeight="1" x14ac:dyDescent="0.25">
      <c r="A66" s="100" t="s">
        <v>128</v>
      </c>
      <c r="B66" s="110" t="s">
        <v>129</v>
      </c>
      <c r="C66" s="103" t="s">
        <v>17</v>
      </c>
      <c r="D66" s="104">
        <v>950</v>
      </c>
      <c r="E66" s="133">
        <v>50735</v>
      </c>
      <c r="F66" s="127">
        <f t="shared" si="50"/>
        <v>48198250</v>
      </c>
      <c r="G66" s="134">
        <v>48178</v>
      </c>
      <c r="H66" s="128">
        <f t="shared" si="51"/>
        <v>45769100</v>
      </c>
      <c r="I66" s="132">
        <v>36390</v>
      </c>
      <c r="J66" s="161">
        <f t="shared" si="52"/>
        <v>34570500</v>
      </c>
      <c r="K66" s="154">
        <v>48000</v>
      </c>
      <c r="L66" s="155">
        <f t="shared" si="53"/>
        <v>45600000</v>
      </c>
      <c r="M66" s="111">
        <f t="shared" si="49"/>
        <v>48971</v>
      </c>
      <c r="N66" s="162">
        <f t="shared" si="54"/>
        <v>45825.75</v>
      </c>
      <c r="O66" s="163">
        <f t="shared" si="55"/>
        <v>-0.10712863401035455</v>
      </c>
      <c r="P66" s="163">
        <f t="shared" si="56"/>
        <v>-5.1330311015095331E-2</v>
      </c>
      <c r="Q66" s="163">
        <f t="shared" si="57"/>
        <v>0.20590497700528632</v>
      </c>
      <c r="R66" s="163">
        <f t="shared" si="58"/>
        <v>-4.7446031979836656E-2</v>
      </c>
      <c r="S66" s="164">
        <f t="shared" si="59"/>
        <v>6413.385916710974</v>
      </c>
      <c r="T66" s="165">
        <f t="shared" si="14"/>
        <v>52239.135916710977</v>
      </c>
      <c r="U66" s="165">
        <f t="shared" si="15"/>
        <v>39412.364083289023</v>
      </c>
      <c r="V66" s="164">
        <f t="shared" si="60"/>
        <v>50735</v>
      </c>
      <c r="W66" s="164">
        <f t="shared" si="61"/>
        <v>48178</v>
      </c>
      <c r="X66" s="164" t="str">
        <f t="shared" si="62"/>
        <v/>
      </c>
      <c r="Y66" s="164">
        <f t="shared" si="63"/>
        <v>48000</v>
      </c>
      <c r="Z66" s="129">
        <f t="shared" si="16"/>
        <v>48971</v>
      </c>
      <c r="AA66" s="166">
        <f t="shared" si="17"/>
        <v>3</v>
      </c>
      <c r="AB66" s="89" t="s">
        <v>863</v>
      </c>
      <c r="AC66" s="89"/>
      <c r="AD66" s="89"/>
      <c r="AE66" s="130">
        <v>1</v>
      </c>
      <c r="AF66" s="131">
        <f>+AE66*M66</f>
        <v>48971</v>
      </c>
    </row>
    <row r="67" spans="1:32" ht="15" hidden="1" customHeight="1" x14ac:dyDescent="0.2">
      <c r="A67" s="5" t="s">
        <v>130</v>
      </c>
      <c r="B67" s="10" t="s">
        <v>131</v>
      </c>
      <c r="C67" s="9" t="s">
        <v>17</v>
      </c>
      <c r="D67" s="12">
        <v>250</v>
      </c>
      <c r="E67" s="38">
        <v>38133</v>
      </c>
      <c r="F67" s="35">
        <f t="shared" si="50"/>
        <v>9533250</v>
      </c>
      <c r="G67" s="40">
        <v>34884</v>
      </c>
      <c r="H67" s="25">
        <f t="shared" si="51"/>
        <v>8721000</v>
      </c>
      <c r="I67" s="16">
        <v>39524</v>
      </c>
      <c r="J67" s="17">
        <f t="shared" si="52"/>
        <v>9881000</v>
      </c>
      <c r="K67" s="28">
        <v>60000</v>
      </c>
      <c r="L67" s="29">
        <f t="shared" si="53"/>
        <v>15000000</v>
      </c>
      <c r="M67" s="47">
        <f t="shared" si="49"/>
        <v>37513.666666666664</v>
      </c>
      <c r="N67" s="42">
        <f t="shared" si="54"/>
        <v>43135.25</v>
      </c>
      <c r="O67" s="43">
        <f t="shared" si="55"/>
        <v>0.11596663981314581</v>
      </c>
      <c r="P67" s="43">
        <f t="shared" si="56"/>
        <v>0.19128786781112894</v>
      </c>
      <c r="Q67" s="43">
        <f t="shared" si="57"/>
        <v>8.3719231950666773E-2</v>
      </c>
      <c r="R67" s="43">
        <f t="shared" si="58"/>
        <v>-0.39097373957494153</v>
      </c>
      <c r="S67" s="21">
        <f t="shared" si="59"/>
        <v>11410.032876815036</v>
      </c>
      <c r="T67" s="22">
        <f t="shared" si="14"/>
        <v>54545.282876815036</v>
      </c>
      <c r="U67" s="22">
        <f t="shared" si="15"/>
        <v>31725.217123184964</v>
      </c>
      <c r="V67" s="21">
        <f t="shared" si="60"/>
        <v>38133</v>
      </c>
      <c r="W67" s="21">
        <f t="shared" si="61"/>
        <v>34884</v>
      </c>
      <c r="X67" s="21">
        <f t="shared" si="62"/>
        <v>39524</v>
      </c>
      <c r="Y67" s="21" t="str">
        <f t="shared" si="63"/>
        <v/>
      </c>
      <c r="Z67" s="23">
        <f t="shared" si="16"/>
        <v>37513.666666666664</v>
      </c>
      <c r="AA67" s="20">
        <f t="shared" si="17"/>
        <v>3</v>
      </c>
      <c r="AB67" s="1" t="s">
        <v>863</v>
      </c>
      <c r="AE67" s="55"/>
      <c r="AF67" s="58">
        <f t="shared" si="13"/>
        <v>0</v>
      </c>
    </row>
    <row r="68" spans="1:32" ht="89.25" hidden="1" customHeight="1" x14ac:dyDescent="0.2">
      <c r="A68" s="5" t="s">
        <v>132</v>
      </c>
      <c r="B68" s="10" t="s">
        <v>133</v>
      </c>
      <c r="C68" s="9" t="s">
        <v>17</v>
      </c>
      <c r="D68" s="12">
        <v>1550</v>
      </c>
      <c r="E68" s="38">
        <v>155000</v>
      </c>
      <c r="F68" s="35">
        <f t="shared" si="50"/>
        <v>240250000</v>
      </c>
      <c r="G68" s="40">
        <v>152339</v>
      </c>
      <c r="H68" s="25">
        <f t="shared" si="51"/>
        <v>236125450</v>
      </c>
      <c r="I68" s="15">
        <v>50600</v>
      </c>
      <c r="J68" s="17">
        <f t="shared" si="52"/>
        <v>78430000</v>
      </c>
      <c r="K68" s="28">
        <v>50000</v>
      </c>
      <c r="L68" s="29">
        <f t="shared" si="53"/>
        <v>77500000</v>
      </c>
      <c r="M68" s="47">
        <f t="shared" si="49"/>
        <v>101984.75</v>
      </c>
      <c r="N68" s="42">
        <f t="shared" si="54"/>
        <v>101984.75</v>
      </c>
      <c r="O68" s="43">
        <f t="shared" si="55"/>
        <v>-0.51983507338106927</v>
      </c>
      <c r="P68" s="43">
        <f t="shared" si="56"/>
        <v>-0.49374293705676586</v>
      </c>
      <c r="Q68" s="43">
        <f t="shared" si="57"/>
        <v>0.50384738894785741</v>
      </c>
      <c r="R68" s="43">
        <f t="shared" si="58"/>
        <v>0.50973062148997772</v>
      </c>
      <c r="S68" s="21">
        <f t="shared" si="59"/>
        <v>59690.797701572061</v>
      </c>
      <c r="T68" s="22">
        <f t="shared" si="14"/>
        <v>161675.54770157207</v>
      </c>
      <c r="U68" s="22">
        <f t="shared" si="15"/>
        <v>42293.952298427939</v>
      </c>
      <c r="V68" s="21">
        <f t="shared" si="60"/>
        <v>155000</v>
      </c>
      <c r="W68" s="21">
        <f t="shared" si="61"/>
        <v>152339</v>
      </c>
      <c r="X68" s="21">
        <f t="shared" si="62"/>
        <v>50600</v>
      </c>
      <c r="Y68" s="21">
        <f t="shared" si="63"/>
        <v>50000</v>
      </c>
      <c r="Z68" s="23">
        <f t="shared" si="16"/>
        <v>101984.75</v>
      </c>
      <c r="AA68" s="20">
        <f t="shared" si="17"/>
        <v>4</v>
      </c>
      <c r="AB68" s="1" t="s">
        <v>863</v>
      </c>
      <c r="AE68" s="55"/>
      <c r="AF68" s="58">
        <f t="shared" si="13"/>
        <v>0</v>
      </c>
    </row>
    <row r="69" spans="1:32" ht="89.25" hidden="1" customHeight="1" x14ac:dyDescent="0.2">
      <c r="A69" s="5" t="s">
        <v>132</v>
      </c>
      <c r="B69" s="10" t="s">
        <v>134</v>
      </c>
      <c r="C69" s="9" t="s">
        <v>17</v>
      </c>
      <c r="D69" s="12">
        <v>250</v>
      </c>
      <c r="E69" s="38">
        <v>198400</v>
      </c>
      <c r="F69" s="35">
        <f t="shared" si="50"/>
        <v>49600000</v>
      </c>
      <c r="G69" s="40">
        <v>181456</v>
      </c>
      <c r="H69" s="25">
        <f t="shared" si="51"/>
        <v>45364000</v>
      </c>
      <c r="I69" s="15">
        <v>52600</v>
      </c>
      <c r="J69" s="17">
        <f t="shared" si="52"/>
        <v>13150000</v>
      </c>
      <c r="K69" s="28">
        <v>60000</v>
      </c>
      <c r="L69" s="29">
        <f t="shared" si="53"/>
        <v>15000000</v>
      </c>
      <c r="M69" s="47">
        <f t="shared" si="49"/>
        <v>123114</v>
      </c>
      <c r="N69" s="42">
        <f t="shared" si="54"/>
        <v>123114</v>
      </c>
      <c r="O69" s="43">
        <f t="shared" si="55"/>
        <v>-0.61151453124746169</v>
      </c>
      <c r="P69" s="43">
        <f t="shared" si="56"/>
        <v>-0.47388599184495672</v>
      </c>
      <c r="Q69" s="43">
        <f t="shared" si="57"/>
        <v>0.57275370794548142</v>
      </c>
      <c r="R69" s="43">
        <f t="shared" si="58"/>
        <v>0.512646815146937</v>
      </c>
      <c r="S69" s="21">
        <f t="shared" si="59"/>
        <v>77518.539614727008</v>
      </c>
      <c r="T69" s="22">
        <f t="shared" si="14"/>
        <v>200632.53961472702</v>
      </c>
      <c r="U69" s="22">
        <f t="shared" si="15"/>
        <v>45595.460385272992</v>
      </c>
      <c r="V69" s="21">
        <f t="shared" si="60"/>
        <v>198400</v>
      </c>
      <c r="W69" s="21">
        <f t="shared" si="61"/>
        <v>181456</v>
      </c>
      <c r="X69" s="21">
        <f t="shared" si="62"/>
        <v>52600</v>
      </c>
      <c r="Y69" s="21">
        <f t="shared" si="63"/>
        <v>60000</v>
      </c>
      <c r="Z69" s="23">
        <f t="shared" si="16"/>
        <v>123114</v>
      </c>
      <c r="AA69" s="20">
        <f t="shared" si="17"/>
        <v>4</v>
      </c>
      <c r="AB69" s="1" t="s">
        <v>863</v>
      </c>
      <c r="AE69" s="55"/>
      <c r="AF69" s="58">
        <f t="shared" si="13"/>
        <v>0</v>
      </c>
    </row>
    <row r="70" spans="1:32" ht="25.5" hidden="1" customHeight="1" x14ac:dyDescent="0.2">
      <c r="A70" s="5" t="s">
        <v>135</v>
      </c>
      <c r="B70" s="10" t="s">
        <v>136</v>
      </c>
      <c r="C70" s="9" t="s">
        <v>17</v>
      </c>
      <c r="D70" s="12">
        <v>100</v>
      </c>
      <c r="E70" s="38">
        <v>16936</v>
      </c>
      <c r="F70" s="35">
        <f t="shared" si="50"/>
        <v>1693600</v>
      </c>
      <c r="G70" s="40">
        <v>18366</v>
      </c>
      <c r="H70" s="25">
        <f t="shared" si="51"/>
        <v>1836600</v>
      </c>
      <c r="I70" s="16">
        <v>28900</v>
      </c>
      <c r="J70" s="17">
        <f t="shared" si="52"/>
        <v>2890000</v>
      </c>
      <c r="K70" s="28">
        <v>35000</v>
      </c>
      <c r="L70" s="29">
        <f t="shared" si="53"/>
        <v>3500000</v>
      </c>
      <c r="M70" s="47">
        <f t="shared" si="49"/>
        <v>21400.666666666668</v>
      </c>
      <c r="N70" s="42">
        <f t="shared" si="54"/>
        <v>24800.5</v>
      </c>
      <c r="O70" s="43">
        <f t="shared" si="55"/>
        <v>0.31711054212616685</v>
      </c>
      <c r="P70" s="43">
        <f t="shared" si="56"/>
        <v>0.25945041430616322</v>
      </c>
      <c r="Q70" s="43">
        <f t="shared" si="57"/>
        <v>-0.16529908671196147</v>
      </c>
      <c r="R70" s="43">
        <f t="shared" si="58"/>
        <v>-0.41126186972036849</v>
      </c>
      <c r="S70" s="21">
        <f t="shared" si="59"/>
        <v>8642.7011788367799</v>
      </c>
      <c r="T70" s="22">
        <f t="shared" si="14"/>
        <v>33443.201178836782</v>
      </c>
      <c r="U70" s="22">
        <f t="shared" si="15"/>
        <v>16157.79882116322</v>
      </c>
      <c r="V70" s="21">
        <f t="shared" si="60"/>
        <v>16936</v>
      </c>
      <c r="W70" s="21">
        <f t="shared" si="61"/>
        <v>18366</v>
      </c>
      <c r="X70" s="21">
        <f t="shared" si="62"/>
        <v>28900</v>
      </c>
      <c r="Y70" s="21" t="str">
        <f t="shared" si="63"/>
        <v/>
      </c>
      <c r="Z70" s="23">
        <f t="shared" si="16"/>
        <v>21400.666666666668</v>
      </c>
      <c r="AA70" s="20">
        <f t="shared" si="17"/>
        <v>3</v>
      </c>
      <c r="AB70" s="1" t="s">
        <v>863</v>
      </c>
      <c r="AE70" s="55"/>
      <c r="AF70" s="58">
        <f t="shared" si="13"/>
        <v>0</v>
      </c>
    </row>
    <row r="71" spans="1:32" ht="15.75" hidden="1" customHeight="1" x14ac:dyDescent="0.2">
      <c r="A71" s="8">
        <v>6</v>
      </c>
      <c r="B71" s="255" t="s">
        <v>137</v>
      </c>
      <c r="C71" s="255"/>
      <c r="D71" s="255"/>
      <c r="E71" s="255"/>
      <c r="F71" s="255"/>
      <c r="G71" s="49"/>
      <c r="H71" s="49"/>
      <c r="I71" s="49"/>
      <c r="J71" s="49"/>
      <c r="K71" s="49"/>
      <c r="L71" s="49"/>
      <c r="M71" s="48"/>
      <c r="N71" s="256"/>
      <c r="O71" s="257"/>
      <c r="P71" s="257"/>
      <c r="Q71" s="257"/>
      <c r="R71" s="257"/>
      <c r="S71" s="257"/>
      <c r="T71" s="257"/>
      <c r="U71" s="257"/>
      <c r="V71" s="257"/>
      <c r="W71" s="257"/>
      <c r="X71" s="257"/>
      <c r="Y71" s="257"/>
      <c r="Z71" s="257"/>
      <c r="AA71" s="258"/>
      <c r="AB71" s="1" t="s">
        <v>863</v>
      </c>
      <c r="AE71" s="55"/>
      <c r="AF71" s="58">
        <f t="shared" si="13"/>
        <v>0</v>
      </c>
    </row>
    <row r="72" spans="1:32" ht="51" hidden="1" customHeight="1" x14ac:dyDescent="0.2">
      <c r="A72" s="5" t="s">
        <v>138</v>
      </c>
      <c r="B72" s="6" t="s">
        <v>139</v>
      </c>
      <c r="C72" s="9" t="s">
        <v>17</v>
      </c>
      <c r="D72" s="12">
        <v>300</v>
      </c>
      <c r="E72" s="38">
        <v>420180</v>
      </c>
      <c r="F72" s="35">
        <f t="shared" ref="F72:F90" si="64">+D72*E72</f>
        <v>126054000</v>
      </c>
      <c r="G72" s="40">
        <v>407454</v>
      </c>
      <c r="H72" s="25">
        <f t="shared" ref="H72:H90" si="65">+D72*G72</f>
        <v>122236200</v>
      </c>
      <c r="I72" s="16">
        <v>41809</v>
      </c>
      <c r="J72" s="17">
        <f t="shared" ref="J72:J90" si="66">+I72*D72</f>
        <v>12542700</v>
      </c>
      <c r="K72" s="28">
        <v>35000</v>
      </c>
      <c r="L72" s="29">
        <f t="shared" ref="L72:L90" si="67">+K72*D72</f>
        <v>10500000</v>
      </c>
      <c r="M72" s="47">
        <f t="shared" si="49"/>
        <v>226110.75</v>
      </c>
      <c r="N72" s="42">
        <f t="shared" ref="N72:N90" si="68">AVERAGE(E72,G72,I72,K72)</f>
        <v>226110.75</v>
      </c>
      <c r="O72" s="43">
        <f t="shared" ref="O72:O90" si="69">1-E72/N72</f>
        <v>-0.85829289407956066</v>
      </c>
      <c r="P72" s="43">
        <f t="shared" ref="P72:P90" si="70">1-G72/N72</f>
        <v>-0.80201074031199315</v>
      </c>
      <c r="Q72" s="43">
        <f t="shared" ref="Q72:Q90" si="71">1-I72/N72</f>
        <v>0.8150950363925642</v>
      </c>
      <c r="R72" s="43">
        <f t="shared" ref="R72:R90" si="72">1-K72/N72</f>
        <v>0.8452085979989894</v>
      </c>
      <c r="S72" s="21">
        <f t="shared" ref="S72:S90" si="73">STDEV(E72,G72,I72,K72)</f>
        <v>216824.58496424399</v>
      </c>
      <c r="T72" s="22">
        <f t="shared" si="14"/>
        <v>442935.33496424399</v>
      </c>
      <c r="U72" s="22">
        <f t="shared" si="15"/>
        <v>9286.1650357560138</v>
      </c>
      <c r="V72" s="21">
        <f t="shared" ref="V72:V90" si="74">IF(AND(E72&lt;=$T72,E72&gt;=$U72),E72,"")</f>
        <v>420180</v>
      </c>
      <c r="W72" s="21">
        <f t="shared" ref="W72:W90" si="75">IF(AND(G72&lt;=$T72,G72&gt;=$U72),G72,"")</f>
        <v>407454</v>
      </c>
      <c r="X72" s="21">
        <f t="shared" ref="X72:X90" si="76">IF(AND(I72&lt;=$T72,I72&gt;=$U72),I72,"")</f>
        <v>41809</v>
      </c>
      <c r="Y72" s="21">
        <f t="shared" ref="Y72:Y90" si="77">IF(AND(K72&lt;=$T72,K72&gt;=$U72),K72,"")</f>
        <v>35000</v>
      </c>
      <c r="Z72" s="23">
        <f t="shared" si="16"/>
        <v>226110.75</v>
      </c>
      <c r="AA72" s="20">
        <f t="shared" si="17"/>
        <v>4</v>
      </c>
      <c r="AB72" s="1" t="s">
        <v>863</v>
      </c>
      <c r="AE72" s="55"/>
      <c r="AF72" s="58">
        <f t="shared" si="13"/>
        <v>0</v>
      </c>
    </row>
    <row r="73" spans="1:32" ht="15" hidden="1" customHeight="1" x14ac:dyDescent="0.2">
      <c r="A73" s="5" t="s">
        <v>140</v>
      </c>
      <c r="B73" s="6" t="s">
        <v>141</v>
      </c>
      <c r="C73" s="9" t="s">
        <v>17</v>
      </c>
      <c r="D73" s="12">
        <v>100</v>
      </c>
      <c r="E73" s="38">
        <v>195100</v>
      </c>
      <c r="F73" s="35">
        <f t="shared" si="64"/>
        <v>19510000</v>
      </c>
      <c r="G73" s="40">
        <v>204192</v>
      </c>
      <c r="H73" s="25">
        <f t="shared" si="65"/>
        <v>20419200</v>
      </c>
      <c r="I73" s="16">
        <v>59484</v>
      </c>
      <c r="J73" s="17">
        <f t="shared" si="66"/>
        <v>5948400</v>
      </c>
      <c r="K73" s="28">
        <v>45000</v>
      </c>
      <c r="L73" s="29">
        <f t="shared" si="67"/>
        <v>4500000</v>
      </c>
      <c r="M73" s="47">
        <f t="shared" si="49"/>
        <v>125944</v>
      </c>
      <c r="N73" s="42">
        <f t="shared" si="68"/>
        <v>125944</v>
      </c>
      <c r="O73" s="43">
        <f t="shared" si="69"/>
        <v>-0.54910118782951156</v>
      </c>
      <c r="P73" s="43">
        <f t="shared" si="70"/>
        <v>-0.62129200279489294</v>
      </c>
      <c r="Q73" s="43">
        <f t="shared" si="71"/>
        <v>0.52769484850409709</v>
      </c>
      <c r="R73" s="43">
        <f t="shared" si="72"/>
        <v>0.64269834212030741</v>
      </c>
      <c r="S73" s="21">
        <f t="shared" si="73"/>
        <v>85389.625786742967</v>
      </c>
      <c r="T73" s="22">
        <f t="shared" si="14"/>
        <v>211333.62578674295</v>
      </c>
      <c r="U73" s="22">
        <f t="shared" si="15"/>
        <v>40554.374213257033</v>
      </c>
      <c r="V73" s="21">
        <f t="shared" si="74"/>
        <v>195100</v>
      </c>
      <c r="W73" s="21">
        <f t="shared" si="75"/>
        <v>204192</v>
      </c>
      <c r="X73" s="21">
        <f t="shared" si="76"/>
        <v>59484</v>
      </c>
      <c r="Y73" s="21">
        <f t="shared" si="77"/>
        <v>45000</v>
      </c>
      <c r="Z73" s="23">
        <f t="shared" si="16"/>
        <v>125944</v>
      </c>
      <c r="AA73" s="20">
        <f t="shared" si="17"/>
        <v>4</v>
      </c>
      <c r="AB73" s="1" t="s">
        <v>863</v>
      </c>
      <c r="AE73" s="55"/>
      <c r="AF73" s="58">
        <f t="shared" si="13"/>
        <v>0</v>
      </c>
    </row>
    <row r="74" spans="1:32" ht="51" hidden="1" customHeight="1" x14ac:dyDescent="0.2">
      <c r="A74" s="5" t="s">
        <v>142</v>
      </c>
      <c r="B74" s="6" t="s">
        <v>143</v>
      </c>
      <c r="C74" s="9" t="s">
        <v>17</v>
      </c>
      <c r="D74" s="12">
        <v>100</v>
      </c>
      <c r="E74" s="38">
        <v>220000</v>
      </c>
      <c r="F74" s="35">
        <f t="shared" si="64"/>
        <v>22000000</v>
      </c>
      <c r="G74" s="40">
        <v>223031</v>
      </c>
      <c r="H74" s="25">
        <f t="shared" si="65"/>
        <v>22303100</v>
      </c>
      <c r="I74" s="16">
        <v>50891</v>
      </c>
      <c r="J74" s="17">
        <f t="shared" si="66"/>
        <v>5089100</v>
      </c>
      <c r="K74" s="28">
        <v>45000</v>
      </c>
      <c r="L74" s="29">
        <f t="shared" si="67"/>
        <v>4500000</v>
      </c>
      <c r="M74" s="47">
        <f t="shared" si="49"/>
        <v>134730.5</v>
      </c>
      <c r="N74" s="42">
        <f t="shared" si="68"/>
        <v>134730.5</v>
      </c>
      <c r="O74" s="43">
        <f t="shared" si="69"/>
        <v>-0.63288936061248191</v>
      </c>
      <c r="P74" s="43">
        <f t="shared" si="70"/>
        <v>-0.65538612266710206</v>
      </c>
      <c r="Q74" s="43">
        <f t="shared" si="71"/>
        <v>0.6222755797685009</v>
      </c>
      <c r="R74" s="43">
        <f t="shared" si="72"/>
        <v>0.66599990351108329</v>
      </c>
      <c r="S74" s="21">
        <f t="shared" si="73"/>
        <v>100247.17838256928</v>
      </c>
      <c r="T74" s="22">
        <f t="shared" si="14"/>
        <v>234977.67838256928</v>
      </c>
      <c r="U74" s="22">
        <f t="shared" si="15"/>
        <v>34483.321617430716</v>
      </c>
      <c r="V74" s="21">
        <f t="shared" si="74"/>
        <v>220000</v>
      </c>
      <c r="W74" s="21">
        <f t="shared" si="75"/>
        <v>223031</v>
      </c>
      <c r="X74" s="21">
        <f t="shared" si="76"/>
        <v>50891</v>
      </c>
      <c r="Y74" s="21">
        <f t="shared" si="77"/>
        <v>45000</v>
      </c>
      <c r="Z74" s="23">
        <f t="shared" si="16"/>
        <v>134730.5</v>
      </c>
      <c r="AA74" s="20">
        <f t="shared" si="17"/>
        <v>4</v>
      </c>
      <c r="AB74" s="1" t="s">
        <v>863</v>
      </c>
      <c r="AE74" s="55"/>
      <c r="AF74" s="58">
        <f t="shared" si="13"/>
        <v>0</v>
      </c>
    </row>
    <row r="75" spans="1:32" s="87" customFormat="1" ht="192.75" customHeight="1" x14ac:dyDescent="0.25">
      <c r="A75" s="100" t="s">
        <v>144</v>
      </c>
      <c r="B75" s="110" t="s">
        <v>145</v>
      </c>
      <c r="C75" s="103" t="s">
        <v>17</v>
      </c>
      <c r="D75" s="104">
        <v>400</v>
      </c>
      <c r="E75" s="133">
        <v>238870</v>
      </c>
      <c r="F75" s="127">
        <f t="shared" si="64"/>
        <v>95548000</v>
      </c>
      <c r="G75" s="134">
        <v>248864</v>
      </c>
      <c r="H75" s="128">
        <f t="shared" si="65"/>
        <v>99545600</v>
      </c>
      <c r="I75" s="132">
        <v>139800</v>
      </c>
      <c r="J75" s="161">
        <f t="shared" si="66"/>
        <v>55920000</v>
      </c>
      <c r="K75" s="154">
        <v>180000</v>
      </c>
      <c r="L75" s="155">
        <f t="shared" si="67"/>
        <v>72000000</v>
      </c>
      <c r="M75" s="111">
        <f t="shared" si="49"/>
        <v>222578</v>
      </c>
      <c r="N75" s="162">
        <f t="shared" si="68"/>
        <v>201883.5</v>
      </c>
      <c r="O75" s="163">
        <f t="shared" si="69"/>
        <v>-0.18320714669599059</v>
      </c>
      <c r="P75" s="163">
        <f t="shared" si="70"/>
        <v>-0.23271094467849029</v>
      </c>
      <c r="Q75" s="163">
        <f t="shared" si="71"/>
        <v>0.30752141705488556</v>
      </c>
      <c r="R75" s="163">
        <f t="shared" si="72"/>
        <v>0.10839667431959521</v>
      </c>
      <c r="S75" s="164">
        <f t="shared" si="73"/>
        <v>51343.344609274012</v>
      </c>
      <c r="T75" s="165">
        <f t="shared" si="14"/>
        <v>253226.84460927401</v>
      </c>
      <c r="U75" s="165">
        <f t="shared" si="15"/>
        <v>150540.15539072599</v>
      </c>
      <c r="V75" s="164">
        <f t="shared" si="74"/>
        <v>238870</v>
      </c>
      <c r="W75" s="164">
        <f t="shared" si="75"/>
        <v>248864</v>
      </c>
      <c r="X75" s="164" t="str">
        <f t="shared" si="76"/>
        <v/>
      </c>
      <c r="Y75" s="164">
        <f t="shared" si="77"/>
        <v>180000</v>
      </c>
      <c r="Z75" s="129">
        <f t="shared" si="16"/>
        <v>222578</v>
      </c>
      <c r="AA75" s="166">
        <f t="shared" si="17"/>
        <v>3</v>
      </c>
      <c r="AB75" s="89" t="s">
        <v>863</v>
      </c>
      <c r="AC75" s="89"/>
      <c r="AD75" s="89"/>
      <c r="AE75" s="130">
        <v>120</v>
      </c>
      <c r="AF75" s="131">
        <f t="shared" ref="AF75:AF138" si="78">+AE75*M75</f>
        <v>26709360</v>
      </c>
    </row>
    <row r="76" spans="1:32" ht="38.25" hidden="1" customHeight="1" x14ac:dyDescent="0.2">
      <c r="A76" s="5" t="s">
        <v>146</v>
      </c>
      <c r="B76" s="6" t="s">
        <v>147</v>
      </c>
      <c r="C76" s="9" t="s">
        <v>17</v>
      </c>
      <c r="D76" s="12">
        <v>100</v>
      </c>
      <c r="E76" s="38">
        <v>162000</v>
      </c>
      <c r="F76" s="35">
        <f t="shared" si="64"/>
        <v>16200000</v>
      </c>
      <c r="G76" s="40">
        <v>149928</v>
      </c>
      <c r="H76" s="25">
        <f t="shared" si="65"/>
        <v>14992800</v>
      </c>
      <c r="I76" s="15">
        <v>124300</v>
      </c>
      <c r="J76" s="17">
        <f t="shared" si="66"/>
        <v>12430000</v>
      </c>
      <c r="K76" s="28">
        <v>550000</v>
      </c>
      <c r="L76" s="29">
        <f t="shared" si="67"/>
        <v>55000000</v>
      </c>
      <c r="M76" s="47">
        <f t="shared" si="49"/>
        <v>145409.33333333334</v>
      </c>
      <c r="N76" s="42">
        <f t="shared" si="68"/>
        <v>246557</v>
      </c>
      <c r="O76" s="43">
        <f t="shared" si="69"/>
        <v>0.34295112286408413</v>
      </c>
      <c r="P76" s="43">
        <f t="shared" si="70"/>
        <v>0.3919134317825087</v>
      </c>
      <c r="Q76" s="43">
        <f t="shared" si="71"/>
        <v>0.49585694180250406</v>
      </c>
      <c r="R76" s="43">
        <f t="shared" si="72"/>
        <v>-1.2307214964490969</v>
      </c>
      <c r="S76" s="21">
        <f t="shared" si="73"/>
        <v>202905.1323385718</v>
      </c>
      <c r="T76" s="22">
        <f t="shared" ref="T76:T139" si="79">N76+S76</f>
        <v>449462.13233857183</v>
      </c>
      <c r="U76" s="22">
        <f t="shared" ref="U76:U139" si="80">N76-S76</f>
        <v>43651.867661428201</v>
      </c>
      <c r="V76" s="21">
        <f t="shared" si="74"/>
        <v>162000</v>
      </c>
      <c r="W76" s="21">
        <f t="shared" si="75"/>
        <v>149928</v>
      </c>
      <c r="X76" s="21">
        <f t="shared" si="76"/>
        <v>124300</v>
      </c>
      <c r="Y76" s="21" t="str">
        <f t="shared" si="77"/>
        <v/>
      </c>
      <c r="Z76" s="23">
        <f t="shared" ref="Z76:Z139" si="81">AVERAGE(V76:Y76)</f>
        <v>145409.33333333334</v>
      </c>
      <c r="AA76" s="20">
        <f t="shared" ref="AA76:AA139" si="82">COUNT(V76:Y76)</f>
        <v>3</v>
      </c>
      <c r="AB76" s="1" t="s">
        <v>863</v>
      </c>
      <c r="AE76" s="55"/>
      <c r="AF76" s="58">
        <f t="shared" si="78"/>
        <v>0</v>
      </c>
    </row>
    <row r="77" spans="1:32" ht="25.5" hidden="1" customHeight="1" x14ac:dyDescent="0.2">
      <c r="A77" s="5" t="s">
        <v>148</v>
      </c>
      <c r="B77" s="6" t="s">
        <v>149</v>
      </c>
      <c r="C77" s="9" t="s">
        <v>20</v>
      </c>
      <c r="D77" s="12">
        <v>100</v>
      </c>
      <c r="E77" s="38">
        <v>142576</v>
      </c>
      <c r="F77" s="35">
        <f t="shared" si="64"/>
        <v>14257600</v>
      </c>
      <c r="G77" s="40">
        <v>134503</v>
      </c>
      <c r="H77" s="25">
        <f t="shared" si="65"/>
        <v>13450300</v>
      </c>
      <c r="I77" s="15">
        <v>77600</v>
      </c>
      <c r="J77" s="17">
        <f t="shared" si="66"/>
        <v>7760000</v>
      </c>
      <c r="K77" s="28">
        <v>250000</v>
      </c>
      <c r="L77" s="29">
        <f t="shared" si="67"/>
        <v>25000000</v>
      </c>
      <c r="M77" s="47">
        <f t="shared" si="49"/>
        <v>138539.5</v>
      </c>
      <c r="N77" s="42">
        <f t="shared" si="68"/>
        <v>151169.75</v>
      </c>
      <c r="O77" s="43">
        <f t="shared" si="69"/>
        <v>5.6848344328147671E-2</v>
      </c>
      <c r="P77" s="43">
        <f t="shared" si="70"/>
        <v>0.11025188571126165</v>
      </c>
      <c r="Q77" s="43">
        <f t="shared" si="71"/>
        <v>0.48666978677943173</v>
      </c>
      <c r="R77" s="43">
        <f t="shared" si="72"/>
        <v>-0.65377001681884117</v>
      </c>
      <c r="S77" s="21">
        <f t="shared" si="73"/>
        <v>71952.668527650865</v>
      </c>
      <c r="T77" s="22">
        <f t="shared" si="79"/>
        <v>223122.41852765088</v>
      </c>
      <c r="U77" s="22">
        <f t="shared" si="80"/>
        <v>79217.081472349135</v>
      </c>
      <c r="V77" s="21">
        <f t="shared" si="74"/>
        <v>142576</v>
      </c>
      <c r="W77" s="21">
        <f t="shared" si="75"/>
        <v>134503</v>
      </c>
      <c r="X77" s="21" t="str">
        <f t="shared" si="76"/>
        <v/>
      </c>
      <c r="Y77" s="21" t="str">
        <f t="shared" si="77"/>
        <v/>
      </c>
      <c r="Z77" s="23">
        <f t="shared" si="81"/>
        <v>138539.5</v>
      </c>
      <c r="AA77" s="20">
        <f t="shared" si="82"/>
        <v>2</v>
      </c>
      <c r="AB77" s="1" t="s">
        <v>863</v>
      </c>
      <c r="AE77" s="55"/>
      <c r="AF77" s="58">
        <f t="shared" si="78"/>
        <v>0</v>
      </c>
    </row>
    <row r="78" spans="1:32" ht="15" hidden="1" x14ac:dyDescent="0.2">
      <c r="A78" s="5" t="s">
        <v>150</v>
      </c>
      <c r="B78" s="6" t="s">
        <v>151</v>
      </c>
      <c r="C78" s="9" t="s">
        <v>17</v>
      </c>
      <c r="D78" s="12">
        <v>100</v>
      </c>
      <c r="E78" s="38">
        <v>148600</v>
      </c>
      <c r="F78" s="35">
        <f t="shared" si="64"/>
        <v>14860000</v>
      </c>
      <c r="G78" s="40">
        <v>161523</v>
      </c>
      <c r="H78" s="25">
        <f t="shared" si="65"/>
        <v>16152300</v>
      </c>
      <c r="I78" s="16">
        <v>115800</v>
      </c>
      <c r="J78" s="17">
        <f t="shared" si="66"/>
        <v>11580000</v>
      </c>
      <c r="K78" s="28">
        <v>120000</v>
      </c>
      <c r="L78" s="29">
        <f t="shared" si="67"/>
        <v>12000000</v>
      </c>
      <c r="M78" s="47">
        <f>N78</f>
        <v>136480.75</v>
      </c>
      <c r="N78" s="46">
        <f t="shared" si="68"/>
        <v>136480.75</v>
      </c>
      <c r="O78" s="43">
        <f t="shared" si="69"/>
        <v>-8.8798237114025236E-2</v>
      </c>
      <c r="P78" s="43">
        <f t="shared" si="70"/>
        <v>-0.18348558313168706</v>
      </c>
      <c r="Q78" s="43">
        <f t="shared" si="71"/>
        <v>0.15152869543873404</v>
      </c>
      <c r="R78" s="43">
        <f t="shared" si="72"/>
        <v>0.12075512480697825</v>
      </c>
      <c r="S78" s="21">
        <f t="shared" si="73"/>
        <v>22160.768990493088</v>
      </c>
      <c r="T78" s="22">
        <f t="shared" si="79"/>
        <v>158641.51899049309</v>
      </c>
      <c r="U78" s="22">
        <f t="shared" si="80"/>
        <v>114319.98100950691</v>
      </c>
      <c r="V78" s="21">
        <f t="shared" si="74"/>
        <v>148600</v>
      </c>
      <c r="W78" s="21" t="str">
        <f t="shared" si="75"/>
        <v/>
      </c>
      <c r="X78" s="21">
        <f t="shared" si="76"/>
        <v>115800</v>
      </c>
      <c r="Y78" s="21">
        <f t="shared" si="77"/>
        <v>120000</v>
      </c>
      <c r="Z78" s="23">
        <f t="shared" si="81"/>
        <v>128133.33333333333</v>
      </c>
      <c r="AA78" s="20">
        <f t="shared" si="82"/>
        <v>3</v>
      </c>
      <c r="AB78" s="44" t="s">
        <v>873</v>
      </c>
      <c r="AE78" s="55"/>
      <c r="AF78" s="58">
        <f t="shared" si="78"/>
        <v>0</v>
      </c>
    </row>
    <row r="79" spans="1:32" ht="177.6" hidden="1" customHeight="1" x14ac:dyDescent="0.2">
      <c r="A79" s="5" t="s">
        <v>152</v>
      </c>
      <c r="B79" s="6" t="s">
        <v>153</v>
      </c>
      <c r="C79" s="9" t="s">
        <v>17</v>
      </c>
      <c r="D79" s="12">
        <v>80</v>
      </c>
      <c r="E79" s="38">
        <v>133979</v>
      </c>
      <c r="F79" s="35">
        <f t="shared" si="64"/>
        <v>10718320</v>
      </c>
      <c r="G79" s="40">
        <v>123552</v>
      </c>
      <c r="H79" s="25">
        <f t="shared" si="65"/>
        <v>9884160</v>
      </c>
      <c r="I79" s="15">
        <v>125400</v>
      </c>
      <c r="J79" s="17">
        <f t="shared" si="66"/>
        <v>10032000</v>
      </c>
      <c r="K79" s="28">
        <v>180000</v>
      </c>
      <c r="L79" s="29">
        <f t="shared" si="67"/>
        <v>14400000</v>
      </c>
      <c r="M79" s="47">
        <f t="shared" si="49"/>
        <v>127643.66666666667</v>
      </c>
      <c r="N79" s="42">
        <f t="shared" si="68"/>
        <v>140732.75</v>
      </c>
      <c r="O79" s="43">
        <f t="shared" si="69"/>
        <v>4.7989895742106992E-2</v>
      </c>
      <c r="P79" s="43">
        <f t="shared" si="70"/>
        <v>0.12208068129131278</v>
      </c>
      <c r="Q79" s="43">
        <f t="shared" si="71"/>
        <v>0.10894940943028542</v>
      </c>
      <c r="R79" s="43">
        <f t="shared" si="72"/>
        <v>-0.27901998646370507</v>
      </c>
      <c r="S79" s="21">
        <f t="shared" si="73"/>
        <v>26569.415090475741</v>
      </c>
      <c r="T79" s="22">
        <f t="shared" si="79"/>
        <v>167302.16509047576</v>
      </c>
      <c r="U79" s="22">
        <f t="shared" si="80"/>
        <v>114163.33490952426</v>
      </c>
      <c r="V79" s="21">
        <f t="shared" si="74"/>
        <v>133979</v>
      </c>
      <c r="W79" s="21">
        <f t="shared" si="75"/>
        <v>123552</v>
      </c>
      <c r="X79" s="21">
        <f t="shared" si="76"/>
        <v>125400</v>
      </c>
      <c r="Y79" s="21" t="str">
        <f t="shared" si="77"/>
        <v/>
      </c>
      <c r="Z79" s="23">
        <f t="shared" si="81"/>
        <v>127643.66666666667</v>
      </c>
      <c r="AA79" s="20">
        <f t="shared" si="82"/>
        <v>3</v>
      </c>
      <c r="AB79" s="1" t="s">
        <v>863</v>
      </c>
      <c r="AE79" s="55"/>
      <c r="AF79" s="58">
        <f t="shared" si="78"/>
        <v>0</v>
      </c>
    </row>
    <row r="80" spans="1:32" ht="178.15" hidden="1" customHeight="1" x14ac:dyDescent="0.2">
      <c r="A80" s="5" t="s">
        <v>154</v>
      </c>
      <c r="B80" s="6" t="s">
        <v>155</v>
      </c>
      <c r="C80" s="9" t="s">
        <v>17</v>
      </c>
      <c r="D80" s="12">
        <v>80</v>
      </c>
      <c r="E80" s="38">
        <v>131303</v>
      </c>
      <c r="F80" s="35">
        <f t="shared" si="64"/>
        <v>10504240</v>
      </c>
      <c r="G80" s="40">
        <v>144250</v>
      </c>
      <c r="H80" s="25">
        <f t="shared" si="65"/>
        <v>11540000</v>
      </c>
      <c r="I80" s="15">
        <v>104500</v>
      </c>
      <c r="J80" s="17">
        <f t="shared" si="66"/>
        <v>8360000</v>
      </c>
      <c r="K80" s="28">
        <v>180000</v>
      </c>
      <c r="L80" s="29">
        <f t="shared" si="67"/>
        <v>14400000</v>
      </c>
      <c r="M80" s="47">
        <f t="shared" si="49"/>
        <v>137776.5</v>
      </c>
      <c r="N80" s="42">
        <f t="shared" si="68"/>
        <v>140013.25</v>
      </c>
      <c r="O80" s="43">
        <f t="shared" si="69"/>
        <v>6.2210183679044628E-2</v>
      </c>
      <c r="P80" s="43">
        <f t="shared" si="70"/>
        <v>-3.0259636141579449E-2</v>
      </c>
      <c r="Q80" s="43">
        <f t="shared" si="71"/>
        <v>0.25364206601875183</v>
      </c>
      <c r="R80" s="43">
        <f t="shared" si="72"/>
        <v>-0.28559261355621701</v>
      </c>
      <c r="S80" s="21">
        <f t="shared" si="73"/>
        <v>31379.131105189426</v>
      </c>
      <c r="T80" s="22">
        <f t="shared" si="79"/>
        <v>171392.38110518942</v>
      </c>
      <c r="U80" s="22">
        <f t="shared" si="80"/>
        <v>108634.11889481057</v>
      </c>
      <c r="V80" s="21">
        <f t="shared" si="74"/>
        <v>131303</v>
      </c>
      <c r="W80" s="21">
        <f t="shared" si="75"/>
        <v>144250</v>
      </c>
      <c r="X80" s="21" t="str">
        <f t="shared" si="76"/>
        <v/>
      </c>
      <c r="Y80" s="21" t="str">
        <f t="shared" si="77"/>
        <v/>
      </c>
      <c r="Z80" s="23">
        <f t="shared" si="81"/>
        <v>137776.5</v>
      </c>
      <c r="AA80" s="20">
        <f t="shared" si="82"/>
        <v>2</v>
      </c>
      <c r="AB80" s="1" t="s">
        <v>863</v>
      </c>
      <c r="AE80" s="55"/>
      <c r="AF80" s="58">
        <f t="shared" si="78"/>
        <v>0</v>
      </c>
    </row>
    <row r="81" spans="1:32" ht="15" hidden="1" customHeight="1" x14ac:dyDescent="0.2">
      <c r="A81" s="5" t="s">
        <v>156</v>
      </c>
      <c r="B81" s="6" t="s">
        <v>157</v>
      </c>
      <c r="C81" s="9" t="s">
        <v>32</v>
      </c>
      <c r="D81" s="12">
        <v>40</v>
      </c>
      <c r="E81" s="38">
        <v>35800</v>
      </c>
      <c r="F81" s="35">
        <f t="shared" si="64"/>
        <v>1432000</v>
      </c>
      <c r="G81" s="40">
        <v>33272</v>
      </c>
      <c r="H81" s="25">
        <f t="shared" si="65"/>
        <v>1330880</v>
      </c>
      <c r="I81" s="15">
        <v>14800</v>
      </c>
      <c r="J81" s="17">
        <f t="shared" si="66"/>
        <v>592000</v>
      </c>
      <c r="K81" s="28">
        <v>50000</v>
      </c>
      <c r="L81" s="29">
        <f t="shared" si="67"/>
        <v>2000000</v>
      </c>
      <c r="M81" s="47">
        <f t="shared" si="49"/>
        <v>34536</v>
      </c>
      <c r="N81" s="42">
        <f t="shared" si="68"/>
        <v>33468</v>
      </c>
      <c r="O81" s="43">
        <f t="shared" si="69"/>
        <v>-6.9678498864587102E-2</v>
      </c>
      <c r="P81" s="43">
        <f t="shared" si="70"/>
        <v>5.8563403848451712E-3</v>
      </c>
      <c r="Q81" s="43">
        <f t="shared" si="71"/>
        <v>0.55778654236882996</v>
      </c>
      <c r="R81" s="43">
        <f t="shared" si="72"/>
        <v>-0.49396438388908814</v>
      </c>
      <c r="S81" s="21">
        <f t="shared" si="73"/>
        <v>14460.035592395108</v>
      </c>
      <c r="T81" s="22">
        <f t="shared" si="79"/>
        <v>47928.035592395107</v>
      </c>
      <c r="U81" s="22">
        <f t="shared" si="80"/>
        <v>19007.964407604893</v>
      </c>
      <c r="V81" s="21">
        <f t="shared" si="74"/>
        <v>35800</v>
      </c>
      <c r="W81" s="21">
        <f t="shared" si="75"/>
        <v>33272</v>
      </c>
      <c r="X81" s="21" t="str">
        <f t="shared" si="76"/>
        <v/>
      </c>
      <c r="Y81" s="21" t="str">
        <f t="shared" si="77"/>
        <v/>
      </c>
      <c r="Z81" s="23">
        <f t="shared" si="81"/>
        <v>34536</v>
      </c>
      <c r="AA81" s="20">
        <f t="shared" si="82"/>
        <v>2</v>
      </c>
      <c r="AB81" s="1" t="s">
        <v>863</v>
      </c>
      <c r="AE81" s="55"/>
      <c r="AF81" s="58">
        <f t="shared" si="78"/>
        <v>0</v>
      </c>
    </row>
    <row r="82" spans="1:32" ht="15" hidden="1" customHeight="1" x14ac:dyDescent="0.2">
      <c r="A82" s="5" t="s">
        <v>158</v>
      </c>
      <c r="B82" s="6" t="s">
        <v>159</v>
      </c>
      <c r="C82" s="9" t="s">
        <v>32</v>
      </c>
      <c r="D82" s="12">
        <v>60</v>
      </c>
      <c r="E82" s="38">
        <v>68300</v>
      </c>
      <c r="F82" s="35">
        <f t="shared" si="64"/>
        <v>4098000</v>
      </c>
      <c r="G82" s="40">
        <v>73943</v>
      </c>
      <c r="H82" s="25">
        <f t="shared" si="65"/>
        <v>4436580</v>
      </c>
      <c r="I82" s="16">
        <v>21500</v>
      </c>
      <c r="J82" s="17">
        <f t="shared" si="66"/>
        <v>1290000</v>
      </c>
      <c r="K82" s="28">
        <v>25000</v>
      </c>
      <c r="L82" s="29">
        <f t="shared" si="67"/>
        <v>1500000</v>
      </c>
      <c r="M82" s="47">
        <f t="shared" si="49"/>
        <v>47185.75</v>
      </c>
      <c r="N82" s="42">
        <f t="shared" si="68"/>
        <v>47185.75</v>
      </c>
      <c r="O82" s="43">
        <f t="shared" si="69"/>
        <v>-0.44747089958303099</v>
      </c>
      <c r="P82" s="43">
        <f t="shared" si="70"/>
        <v>-0.5670620897198837</v>
      </c>
      <c r="Q82" s="43">
        <f t="shared" si="71"/>
        <v>0.54435396279597126</v>
      </c>
      <c r="R82" s="43">
        <f t="shared" si="72"/>
        <v>0.47017902650694332</v>
      </c>
      <c r="S82" s="21">
        <f t="shared" si="73"/>
        <v>27771.2515427375</v>
      </c>
      <c r="T82" s="22">
        <f t="shared" si="79"/>
        <v>74957.001542737504</v>
      </c>
      <c r="U82" s="22">
        <f t="shared" si="80"/>
        <v>19414.4984572625</v>
      </c>
      <c r="V82" s="21">
        <f t="shared" si="74"/>
        <v>68300</v>
      </c>
      <c r="W82" s="21">
        <f t="shared" si="75"/>
        <v>73943</v>
      </c>
      <c r="X82" s="21">
        <f t="shared" si="76"/>
        <v>21500</v>
      </c>
      <c r="Y82" s="21">
        <f t="shared" si="77"/>
        <v>25000</v>
      </c>
      <c r="Z82" s="23">
        <f t="shared" si="81"/>
        <v>47185.75</v>
      </c>
      <c r="AA82" s="20">
        <f t="shared" si="82"/>
        <v>4</v>
      </c>
      <c r="AB82" s="1" t="s">
        <v>863</v>
      </c>
      <c r="AE82" s="55"/>
      <c r="AF82" s="58">
        <f t="shared" si="78"/>
        <v>0</v>
      </c>
    </row>
    <row r="83" spans="1:32" ht="38.25" hidden="1" customHeight="1" x14ac:dyDescent="0.2">
      <c r="A83" s="5" t="s">
        <v>160</v>
      </c>
      <c r="B83" s="6" t="s">
        <v>161</v>
      </c>
      <c r="C83" s="9" t="s">
        <v>17</v>
      </c>
      <c r="D83" s="12">
        <v>20</v>
      </c>
      <c r="E83" s="38">
        <v>817551</v>
      </c>
      <c r="F83" s="35">
        <f t="shared" si="64"/>
        <v>16351020</v>
      </c>
      <c r="G83" s="40">
        <v>851292</v>
      </c>
      <c r="H83" s="25">
        <f t="shared" si="65"/>
        <v>17025840</v>
      </c>
      <c r="I83" s="15">
        <v>169800</v>
      </c>
      <c r="J83" s="17">
        <f t="shared" si="66"/>
        <v>3396000</v>
      </c>
      <c r="K83" s="28">
        <v>60000</v>
      </c>
      <c r="L83" s="29">
        <f t="shared" si="67"/>
        <v>1200000</v>
      </c>
      <c r="M83" s="47">
        <f t="shared" si="49"/>
        <v>474660.75</v>
      </c>
      <c r="N83" s="42">
        <f t="shared" si="68"/>
        <v>474660.75</v>
      </c>
      <c r="O83" s="43">
        <f t="shared" si="69"/>
        <v>-0.72239014917496336</v>
      </c>
      <c r="P83" s="43">
        <f t="shared" si="70"/>
        <v>-0.79347460265041936</v>
      </c>
      <c r="Q83" s="43">
        <f t="shared" si="71"/>
        <v>0.64227082184486495</v>
      </c>
      <c r="R83" s="43">
        <f t="shared" si="72"/>
        <v>0.87359392998051766</v>
      </c>
      <c r="S83" s="21">
        <f t="shared" si="73"/>
        <v>418054.3969799265</v>
      </c>
      <c r="T83" s="22">
        <f t="shared" si="79"/>
        <v>892715.1469799265</v>
      </c>
      <c r="U83" s="22">
        <f t="shared" si="80"/>
        <v>56606.353020073497</v>
      </c>
      <c r="V83" s="21">
        <f t="shared" si="74"/>
        <v>817551</v>
      </c>
      <c r="W83" s="21">
        <f t="shared" si="75"/>
        <v>851292</v>
      </c>
      <c r="X83" s="21">
        <f t="shared" si="76"/>
        <v>169800</v>
      </c>
      <c r="Y83" s="21">
        <f t="shared" si="77"/>
        <v>60000</v>
      </c>
      <c r="Z83" s="23">
        <f t="shared" si="81"/>
        <v>474660.75</v>
      </c>
      <c r="AA83" s="20">
        <f t="shared" si="82"/>
        <v>4</v>
      </c>
      <c r="AB83" s="1" t="s">
        <v>863</v>
      </c>
      <c r="AE83" s="55"/>
      <c r="AF83" s="58">
        <f t="shared" si="78"/>
        <v>0</v>
      </c>
    </row>
    <row r="84" spans="1:32" ht="38.25" hidden="1" customHeight="1" x14ac:dyDescent="0.2">
      <c r="A84" s="5" t="s">
        <v>162</v>
      </c>
      <c r="B84" s="6" t="s">
        <v>163</v>
      </c>
      <c r="C84" s="9" t="s">
        <v>17</v>
      </c>
      <c r="D84" s="12">
        <v>25</v>
      </c>
      <c r="E84" s="38">
        <v>949800</v>
      </c>
      <c r="F84" s="35">
        <f t="shared" si="64"/>
        <v>23745000</v>
      </c>
      <c r="G84" s="40">
        <v>998465</v>
      </c>
      <c r="H84" s="25">
        <f t="shared" si="65"/>
        <v>24961625</v>
      </c>
      <c r="I84" s="15">
        <v>178300</v>
      </c>
      <c r="J84" s="17">
        <f t="shared" si="66"/>
        <v>4457500</v>
      </c>
      <c r="K84" s="28">
        <v>80000</v>
      </c>
      <c r="L84" s="29">
        <f t="shared" si="67"/>
        <v>2000000</v>
      </c>
      <c r="M84" s="47">
        <f t="shared" si="49"/>
        <v>551641.25</v>
      </c>
      <c r="N84" s="42">
        <f t="shared" si="68"/>
        <v>551641.25</v>
      </c>
      <c r="O84" s="43">
        <f t="shared" si="69"/>
        <v>-0.72177116921550022</v>
      </c>
      <c r="P84" s="43">
        <f t="shared" si="70"/>
        <v>-0.80998973517662076</v>
      </c>
      <c r="Q84" s="43">
        <f t="shared" si="71"/>
        <v>0.67678269164969085</v>
      </c>
      <c r="R84" s="43">
        <f t="shared" si="72"/>
        <v>0.85497821274242991</v>
      </c>
      <c r="S84" s="21">
        <f t="shared" si="73"/>
        <v>489901.69470304617</v>
      </c>
      <c r="T84" s="22">
        <f t="shared" si="79"/>
        <v>1041542.9447030462</v>
      </c>
      <c r="U84" s="22">
        <f t="shared" si="80"/>
        <v>61739.555296953826</v>
      </c>
      <c r="V84" s="21">
        <f t="shared" si="74"/>
        <v>949800</v>
      </c>
      <c r="W84" s="21">
        <f t="shared" si="75"/>
        <v>998465</v>
      </c>
      <c r="X84" s="21">
        <f t="shared" si="76"/>
        <v>178300</v>
      </c>
      <c r="Y84" s="21">
        <f t="shared" si="77"/>
        <v>80000</v>
      </c>
      <c r="Z84" s="23">
        <f t="shared" si="81"/>
        <v>551641.25</v>
      </c>
      <c r="AA84" s="20">
        <f t="shared" si="82"/>
        <v>4</v>
      </c>
      <c r="AB84" s="1" t="s">
        <v>863</v>
      </c>
      <c r="AE84" s="55"/>
      <c r="AF84" s="58">
        <f t="shared" si="78"/>
        <v>0</v>
      </c>
    </row>
    <row r="85" spans="1:32" ht="15" hidden="1" customHeight="1" x14ac:dyDescent="0.2">
      <c r="A85" s="5" t="s">
        <v>164</v>
      </c>
      <c r="B85" s="6" t="s">
        <v>165</v>
      </c>
      <c r="C85" s="9" t="s">
        <v>17</v>
      </c>
      <c r="D85" s="12">
        <v>200</v>
      </c>
      <c r="E85" s="38">
        <v>112021</v>
      </c>
      <c r="F85" s="35">
        <f t="shared" si="64"/>
        <v>22404200</v>
      </c>
      <c r="G85" s="40">
        <v>102482</v>
      </c>
      <c r="H85" s="25">
        <f t="shared" si="65"/>
        <v>20496400</v>
      </c>
      <c r="I85" s="15">
        <v>65950</v>
      </c>
      <c r="J85" s="17">
        <f t="shared" si="66"/>
        <v>13190000</v>
      </c>
      <c r="K85" s="28">
        <v>150000</v>
      </c>
      <c r="L85" s="29">
        <f t="shared" si="67"/>
        <v>30000000</v>
      </c>
      <c r="M85" s="47">
        <f t="shared" si="49"/>
        <v>107251.5</v>
      </c>
      <c r="N85" s="42">
        <f t="shared" si="68"/>
        <v>107613.25</v>
      </c>
      <c r="O85" s="43">
        <f t="shared" si="69"/>
        <v>-4.0959175566205763E-2</v>
      </c>
      <c r="P85" s="43">
        <f t="shared" si="70"/>
        <v>4.7682325364209355E-2</v>
      </c>
      <c r="Q85" s="43">
        <f t="shared" si="71"/>
        <v>0.38715725061737283</v>
      </c>
      <c r="R85" s="43">
        <f t="shared" si="72"/>
        <v>-0.39388040041537642</v>
      </c>
      <c r="S85" s="21">
        <f t="shared" si="73"/>
        <v>34536.072748890641</v>
      </c>
      <c r="T85" s="22">
        <f t="shared" si="79"/>
        <v>142149.32274889064</v>
      </c>
      <c r="U85" s="22">
        <f t="shared" si="80"/>
        <v>73077.177251109359</v>
      </c>
      <c r="V85" s="21">
        <f t="shared" si="74"/>
        <v>112021</v>
      </c>
      <c r="W85" s="21">
        <f t="shared" si="75"/>
        <v>102482</v>
      </c>
      <c r="X85" s="21" t="str">
        <f t="shared" si="76"/>
        <v/>
      </c>
      <c r="Y85" s="21" t="str">
        <f t="shared" si="77"/>
        <v/>
      </c>
      <c r="Z85" s="23">
        <f t="shared" si="81"/>
        <v>107251.5</v>
      </c>
      <c r="AA85" s="20">
        <f t="shared" si="82"/>
        <v>2</v>
      </c>
      <c r="AB85" s="1" t="s">
        <v>863</v>
      </c>
      <c r="AE85" s="55"/>
      <c r="AF85" s="58">
        <f t="shared" si="78"/>
        <v>0</v>
      </c>
    </row>
    <row r="86" spans="1:32" ht="162.6" hidden="1" customHeight="1" x14ac:dyDescent="0.2">
      <c r="A86" s="5" t="s">
        <v>166</v>
      </c>
      <c r="B86" s="6" t="s">
        <v>167</v>
      </c>
      <c r="C86" s="9" t="s">
        <v>17</v>
      </c>
      <c r="D86" s="12">
        <v>150</v>
      </c>
      <c r="E86" s="38">
        <v>145298</v>
      </c>
      <c r="F86" s="35">
        <f t="shared" si="64"/>
        <v>21794700</v>
      </c>
      <c r="G86" s="40">
        <v>148301</v>
      </c>
      <c r="H86" s="25">
        <f t="shared" si="65"/>
        <v>22245150</v>
      </c>
      <c r="I86" s="15">
        <v>108652</v>
      </c>
      <c r="J86" s="17">
        <f t="shared" si="66"/>
        <v>16297800</v>
      </c>
      <c r="K86" s="28">
        <v>120000</v>
      </c>
      <c r="L86" s="29">
        <f t="shared" si="67"/>
        <v>18000000</v>
      </c>
      <c r="M86" s="47">
        <f t="shared" ref="M86:M87" si="83">N86</f>
        <v>130562.75</v>
      </c>
      <c r="N86" s="46">
        <f t="shared" si="68"/>
        <v>130562.75</v>
      </c>
      <c r="O86" s="43">
        <f t="shared" si="69"/>
        <v>-0.1128595254006215</v>
      </c>
      <c r="P86" s="43">
        <f t="shared" si="70"/>
        <v>-0.13585996005752032</v>
      </c>
      <c r="Q86" s="43">
        <f t="shared" si="71"/>
        <v>0.1678177734461016</v>
      </c>
      <c r="R86" s="43">
        <f t="shared" si="72"/>
        <v>8.0901712012040217E-2</v>
      </c>
      <c r="S86" s="21">
        <f t="shared" si="73"/>
        <v>19351.363076451918</v>
      </c>
      <c r="T86" s="22">
        <f t="shared" si="79"/>
        <v>149914.11307645193</v>
      </c>
      <c r="U86" s="22">
        <f t="shared" si="80"/>
        <v>111211.38692354808</v>
      </c>
      <c r="V86" s="21">
        <f t="shared" si="74"/>
        <v>145298</v>
      </c>
      <c r="W86" s="21">
        <f t="shared" si="75"/>
        <v>148301</v>
      </c>
      <c r="X86" s="21" t="str">
        <f t="shared" si="76"/>
        <v/>
      </c>
      <c r="Y86" s="21">
        <f t="shared" si="77"/>
        <v>120000</v>
      </c>
      <c r="Z86" s="23">
        <f t="shared" si="81"/>
        <v>137866.33333333334</v>
      </c>
      <c r="AA86" s="20">
        <f t="shared" si="82"/>
        <v>3</v>
      </c>
      <c r="AB86" s="44" t="s">
        <v>873</v>
      </c>
      <c r="AE86" s="55"/>
      <c r="AF86" s="58">
        <f t="shared" si="78"/>
        <v>0</v>
      </c>
    </row>
    <row r="87" spans="1:32" ht="112.15" hidden="1" customHeight="1" x14ac:dyDescent="0.2">
      <c r="A87" s="5" t="s">
        <v>168</v>
      </c>
      <c r="B87" s="6" t="s">
        <v>169</v>
      </c>
      <c r="C87" s="9" t="s">
        <v>17</v>
      </c>
      <c r="D87" s="12">
        <v>60</v>
      </c>
      <c r="E87" s="38">
        <v>294868</v>
      </c>
      <c r="F87" s="35">
        <f t="shared" si="64"/>
        <v>17692080</v>
      </c>
      <c r="G87" s="40">
        <v>303661</v>
      </c>
      <c r="H87" s="25">
        <f t="shared" si="65"/>
        <v>18219660</v>
      </c>
      <c r="I87" s="15">
        <v>232000</v>
      </c>
      <c r="J87" s="17">
        <f t="shared" si="66"/>
        <v>13920000</v>
      </c>
      <c r="K87" s="28">
        <v>220000</v>
      </c>
      <c r="L87" s="29">
        <f t="shared" si="67"/>
        <v>13200000</v>
      </c>
      <c r="M87" s="47">
        <f t="shared" si="83"/>
        <v>262632.25</v>
      </c>
      <c r="N87" s="46">
        <f t="shared" si="68"/>
        <v>262632.25</v>
      </c>
      <c r="O87" s="43">
        <f t="shared" si="69"/>
        <v>-0.12274101904849832</v>
      </c>
      <c r="P87" s="43">
        <f t="shared" si="70"/>
        <v>-0.1562212942241481</v>
      </c>
      <c r="Q87" s="43">
        <f t="shared" si="71"/>
        <v>0.11663552362666807</v>
      </c>
      <c r="R87" s="43">
        <f t="shared" si="72"/>
        <v>0.16232678964597835</v>
      </c>
      <c r="S87" s="21">
        <f t="shared" si="73"/>
        <v>42733.0683224362</v>
      </c>
      <c r="T87" s="22">
        <f t="shared" si="79"/>
        <v>305365.31832243619</v>
      </c>
      <c r="U87" s="22">
        <f t="shared" si="80"/>
        <v>219899.18167756381</v>
      </c>
      <c r="V87" s="21">
        <f t="shared" si="74"/>
        <v>294868</v>
      </c>
      <c r="W87" s="21">
        <f t="shared" si="75"/>
        <v>303661</v>
      </c>
      <c r="X87" s="21">
        <f t="shared" si="76"/>
        <v>232000</v>
      </c>
      <c r="Y87" s="21">
        <f t="shared" si="77"/>
        <v>220000</v>
      </c>
      <c r="Z87" s="23">
        <f t="shared" si="81"/>
        <v>262632.25</v>
      </c>
      <c r="AA87" s="20">
        <f t="shared" si="82"/>
        <v>4</v>
      </c>
      <c r="AB87" s="44" t="s">
        <v>873</v>
      </c>
      <c r="AE87" s="55"/>
      <c r="AF87" s="58">
        <f t="shared" si="78"/>
        <v>0</v>
      </c>
    </row>
    <row r="88" spans="1:32" ht="58.15" hidden="1" customHeight="1" x14ac:dyDescent="0.2">
      <c r="A88" s="5" t="s">
        <v>170</v>
      </c>
      <c r="B88" s="6" t="s">
        <v>171</v>
      </c>
      <c r="C88" s="9" t="s">
        <v>17</v>
      </c>
      <c r="D88" s="12">
        <v>200</v>
      </c>
      <c r="E88" s="38">
        <v>145298</v>
      </c>
      <c r="F88" s="35">
        <f t="shared" si="64"/>
        <v>29059600</v>
      </c>
      <c r="G88" s="40">
        <v>151287</v>
      </c>
      <c r="H88" s="25">
        <f t="shared" si="65"/>
        <v>30257400</v>
      </c>
      <c r="I88" s="15">
        <v>135300</v>
      </c>
      <c r="J88" s="17">
        <f t="shared" si="66"/>
        <v>27060000</v>
      </c>
      <c r="K88" s="28">
        <v>250000</v>
      </c>
      <c r="L88" s="29">
        <f t="shared" si="67"/>
        <v>50000000</v>
      </c>
      <c r="M88" s="47">
        <f t="shared" si="49"/>
        <v>143961.66666666666</v>
      </c>
      <c r="N88" s="42">
        <f t="shared" si="68"/>
        <v>170471.25</v>
      </c>
      <c r="O88" s="43">
        <f t="shared" si="69"/>
        <v>0.1476685951443425</v>
      </c>
      <c r="P88" s="43">
        <f t="shared" si="70"/>
        <v>0.11253657141600126</v>
      </c>
      <c r="Q88" s="43">
        <f t="shared" si="71"/>
        <v>0.20631778085747599</v>
      </c>
      <c r="R88" s="43">
        <f t="shared" si="72"/>
        <v>-0.46652294741781963</v>
      </c>
      <c r="S88" s="21">
        <f t="shared" si="73"/>
        <v>53427.72958788972</v>
      </c>
      <c r="T88" s="22">
        <f t="shared" si="79"/>
        <v>223898.97958788971</v>
      </c>
      <c r="U88" s="22">
        <f t="shared" si="80"/>
        <v>117043.52041211029</v>
      </c>
      <c r="V88" s="21">
        <f t="shared" si="74"/>
        <v>145298</v>
      </c>
      <c r="W88" s="21">
        <f t="shared" si="75"/>
        <v>151287</v>
      </c>
      <c r="X88" s="21">
        <f t="shared" si="76"/>
        <v>135300</v>
      </c>
      <c r="Y88" s="21" t="str">
        <f t="shared" si="77"/>
        <v/>
      </c>
      <c r="Z88" s="23">
        <f t="shared" si="81"/>
        <v>143961.66666666666</v>
      </c>
      <c r="AA88" s="20">
        <f t="shared" si="82"/>
        <v>3</v>
      </c>
      <c r="AB88" s="1" t="s">
        <v>863</v>
      </c>
      <c r="AE88" s="55"/>
      <c r="AF88" s="58">
        <f t="shared" si="78"/>
        <v>0</v>
      </c>
    </row>
    <row r="89" spans="1:32" s="87" customFormat="1" ht="192.75" customHeight="1" x14ac:dyDescent="0.25">
      <c r="A89" s="100" t="s">
        <v>172</v>
      </c>
      <c r="B89" s="110" t="s">
        <v>173</v>
      </c>
      <c r="C89" s="103" t="s">
        <v>17</v>
      </c>
      <c r="D89" s="104">
        <v>100</v>
      </c>
      <c r="E89" s="133">
        <v>220180</v>
      </c>
      <c r="F89" s="127">
        <f t="shared" si="64"/>
        <v>22018000</v>
      </c>
      <c r="G89" s="134">
        <v>240295</v>
      </c>
      <c r="H89" s="128">
        <f t="shared" si="65"/>
        <v>24029500</v>
      </c>
      <c r="I89" s="132">
        <v>112300</v>
      </c>
      <c r="J89" s="161">
        <f t="shared" si="66"/>
        <v>11230000</v>
      </c>
      <c r="K89" s="154">
        <v>250000</v>
      </c>
      <c r="L89" s="155">
        <f t="shared" si="67"/>
        <v>25000000</v>
      </c>
      <c r="M89" s="111">
        <f t="shared" si="49"/>
        <v>236825</v>
      </c>
      <c r="N89" s="162">
        <f t="shared" si="68"/>
        <v>205693.75</v>
      </c>
      <c r="O89" s="163">
        <f t="shared" si="69"/>
        <v>-7.0426301236668598E-2</v>
      </c>
      <c r="P89" s="163">
        <f t="shared" si="70"/>
        <v>-0.16821731336027468</v>
      </c>
      <c r="Q89" s="163">
        <f t="shared" si="71"/>
        <v>0.4540427212785999</v>
      </c>
      <c r="R89" s="163">
        <f t="shared" si="72"/>
        <v>-0.21539910668165652</v>
      </c>
      <c r="S89" s="164">
        <f t="shared" si="73"/>
        <v>63488.934124381078</v>
      </c>
      <c r="T89" s="165">
        <f t="shared" si="79"/>
        <v>269182.68412438105</v>
      </c>
      <c r="U89" s="165">
        <f t="shared" si="80"/>
        <v>142204.81587561892</v>
      </c>
      <c r="V89" s="164">
        <f t="shared" si="74"/>
        <v>220180</v>
      </c>
      <c r="W89" s="164">
        <f t="shared" si="75"/>
        <v>240295</v>
      </c>
      <c r="X89" s="164" t="str">
        <f t="shared" si="76"/>
        <v/>
      </c>
      <c r="Y89" s="164">
        <f t="shared" si="77"/>
        <v>250000</v>
      </c>
      <c r="Z89" s="129">
        <f t="shared" si="81"/>
        <v>236825</v>
      </c>
      <c r="AA89" s="166">
        <f t="shared" si="82"/>
        <v>3</v>
      </c>
      <c r="AB89" s="89" t="s">
        <v>863</v>
      </c>
      <c r="AC89" s="89"/>
      <c r="AD89" s="89"/>
      <c r="AE89" s="130">
        <v>70</v>
      </c>
      <c r="AF89" s="131">
        <f t="shared" si="78"/>
        <v>16577750</v>
      </c>
    </row>
    <row r="90" spans="1:32" ht="25.5" hidden="1" x14ac:dyDescent="0.2">
      <c r="A90" s="5" t="s">
        <v>174</v>
      </c>
      <c r="B90" s="6" t="s">
        <v>175</v>
      </c>
      <c r="C90" s="9" t="s">
        <v>32</v>
      </c>
      <c r="D90" s="12">
        <v>100</v>
      </c>
      <c r="E90" s="38">
        <v>26800</v>
      </c>
      <c r="F90" s="35">
        <f t="shared" si="64"/>
        <v>2680000</v>
      </c>
      <c r="G90" s="40">
        <v>24230</v>
      </c>
      <c r="H90" s="25">
        <f t="shared" si="65"/>
        <v>2423000</v>
      </c>
      <c r="I90" s="18">
        <v>29500</v>
      </c>
      <c r="J90" s="17">
        <f t="shared" si="66"/>
        <v>2950000</v>
      </c>
      <c r="K90" s="28">
        <v>25000</v>
      </c>
      <c r="L90" s="29">
        <f t="shared" si="67"/>
        <v>2500000</v>
      </c>
      <c r="M90" s="47">
        <f>N90</f>
        <v>26382.5</v>
      </c>
      <c r="N90" s="46">
        <f t="shared" si="68"/>
        <v>26382.5</v>
      </c>
      <c r="O90" s="43">
        <f t="shared" si="69"/>
        <v>-1.5824883919264732E-2</v>
      </c>
      <c r="P90" s="43">
        <f t="shared" si="70"/>
        <v>8.1588173978963341E-2</v>
      </c>
      <c r="Q90" s="43">
        <f t="shared" si="71"/>
        <v>-0.11816545058277272</v>
      </c>
      <c r="R90" s="43">
        <f t="shared" si="72"/>
        <v>5.2402160523074004E-2</v>
      </c>
      <c r="S90" s="21">
        <f t="shared" si="73"/>
        <v>2340.774444494813</v>
      </c>
      <c r="T90" s="22">
        <f t="shared" si="79"/>
        <v>28723.274444494811</v>
      </c>
      <c r="U90" s="22">
        <f t="shared" si="80"/>
        <v>24041.725555505189</v>
      </c>
      <c r="V90" s="21">
        <f t="shared" si="74"/>
        <v>26800</v>
      </c>
      <c r="W90" s="21">
        <f t="shared" si="75"/>
        <v>24230</v>
      </c>
      <c r="X90" s="21" t="str">
        <f t="shared" si="76"/>
        <v/>
      </c>
      <c r="Y90" s="21">
        <f t="shared" si="77"/>
        <v>25000</v>
      </c>
      <c r="Z90" s="23">
        <f t="shared" si="81"/>
        <v>25343.333333333332</v>
      </c>
      <c r="AA90" s="20">
        <f t="shared" si="82"/>
        <v>3</v>
      </c>
      <c r="AB90" s="44" t="s">
        <v>873</v>
      </c>
      <c r="AE90" s="55"/>
      <c r="AF90" s="58">
        <f t="shared" si="78"/>
        <v>0</v>
      </c>
    </row>
    <row r="91" spans="1:32" ht="15.75" hidden="1" customHeight="1" x14ac:dyDescent="0.2">
      <c r="A91" s="8">
        <v>7</v>
      </c>
      <c r="B91" s="255" t="s">
        <v>176</v>
      </c>
      <c r="C91" s="255"/>
      <c r="D91" s="255"/>
      <c r="E91" s="255"/>
      <c r="F91" s="255"/>
      <c r="G91" s="49"/>
      <c r="H91" s="49"/>
      <c r="I91" s="49"/>
      <c r="J91" s="49"/>
      <c r="K91" s="49"/>
      <c r="L91" s="49"/>
      <c r="M91" s="59"/>
      <c r="N91" s="256"/>
      <c r="O91" s="257"/>
      <c r="P91" s="257"/>
      <c r="Q91" s="257"/>
      <c r="R91" s="257"/>
      <c r="S91" s="257"/>
      <c r="T91" s="257"/>
      <c r="U91" s="257"/>
      <c r="V91" s="257"/>
      <c r="W91" s="257"/>
      <c r="X91" s="257"/>
      <c r="Y91" s="257"/>
      <c r="Z91" s="257"/>
      <c r="AA91" s="258"/>
      <c r="AB91" s="1" t="s">
        <v>863</v>
      </c>
      <c r="AE91" s="55"/>
      <c r="AF91" s="58">
        <f t="shared" si="78"/>
        <v>0</v>
      </c>
    </row>
    <row r="92" spans="1:32" ht="164.45" hidden="1" customHeight="1" x14ac:dyDescent="0.2">
      <c r="A92" s="5" t="s">
        <v>177</v>
      </c>
      <c r="B92" s="6" t="s">
        <v>178</v>
      </c>
      <c r="C92" s="9" t="s">
        <v>17</v>
      </c>
      <c r="D92" s="12">
        <v>80</v>
      </c>
      <c r="E92" s="36">
        <v>171900</v>
      </c>
      <c r="F92" s="35">
        <f t="shared" ref="F92:F122" si="84">+D92*E92</f>
        <v>13752000</v>
      </c>
      <c r="G92" s="40">
        <v>184676</v>
      </c>
      <c r="H92" s="25">
        <f t="shared" ref="H92:H122" si="85">+D92*G92</f>
        <v>14774080</v>
      </c>
      <c r="I92" s="15">
        <v>115000</v>
      </c>
      <c r="J92" s="17">
        <f t="shared" ref="J92:J122" si="86">+I92*D92</f>
        <v>9200000</v>
      </c>
      <c r="K92" s="28">
        <v>140000</v>
      </c>
      <c r="L92" s="29">
        <f t="shared" ref="L92:L122" si="87">+K92*D92</f>
        <v>11200000</v>
      </c>
      <c r="M92" s="47">
        <f>Z92</f>
        <v>155950</v>
      </c>
      <c r="N92" s="42">
        <f t="shared" ref="N92:N122" si="88">AVERAGE(E92,G92,I92,K92)</f>
        <v>152894</v>
      </c>
      <c r="O92" s="43">
        <f t="shared" ref="O92:O122" si="89">1-E92/N92</f>
        <v>-0.12430834434313964</v>
      </c>
      <c r="P92" s="43">
        <f t="shared" ref="P92:P122" si="90">1-G92/N92</f>
        <v>-0.2078695043624994</v>
      </c>
      <c r="Q92" s="43">
        <f t="shared" ref="Q92:Q122" si="91">1-I92/N92</f>
        <v>0.24784491216136673</v>
      </c>
      <c r="R92" s="43">
        <f t="shared" ref="R92:R122" si="92">1-K92/N92</f>
        <v>8.4332936544272541E-2</v>
      </c>
      <c r="S92" s="21">
        <f t="shared" ref="S92:S122" si="93">STDEV(E92,G92,I92,K92)</f>
        <v>31482.979698031548</v>
      </c>
      <c r="T92" s="22">
        <f t="shared" si="79"/>
        <v>184376.97969803156</v>
      </c>
      <c r="U92" s="22">
        <f t="shared" si="80"/>
        <v>121411.02030196846</v>
      </c>
      <c r="V92" s="21">
        <f t="shared" ref="V92:V122" si="94">IF(AND(E92&lt;=$T92,E92&gt;=$U92),E92,"")</f>
        <v>171900</v>
      </c>
      <c r="W92" s="21" t="str">
        <f t="shared" ref="W92:W122" si="95">IF(AND(G92&lt;=$T92,G92&gt;=$U92),G92,"")</f>
        <v/>
      </c>
      <c r="X92" s="21" t="str">
        <f t="shared" ref="X92:X122" si="96">IF(AND(I92&lt;=$T92,I92&gt;=$U92),I92,"")</f>
        <v/>
      </c>
      <c r="Y92" s="21">
        <f t="shared" ref="Y92:Y122" si="97">IF(AND(K92&lt;=$T92,K92&gt;=$U92),K92,"")</f>
        <v>140000</v>
      </c>
      <c r="Z92" s="23">
        <f t="shared" si="81"/>
        <v>155950</v>
      </c>
      <c r="AA92" s="20">
        <f t="shared" si="82"/>
        <v>2</v>
      </c>
      <c r="AB92" s="1" t="s">
        <v>863</v>
      </c>
      <c r="AE92" s="55"/>
      <c r="AF92" s="58">
        <f t="shared" si="78"/>
        <v>0</v>
      </c>
    </row>
    <row r="93" spans="1:32" s="87" customFormat="1" ht="192.75" customHeight="1" x14ac:dyDescent="0.25">
      <c r="A93" s="100" t="s">
        <v>179</v>
      </c>
      <c r="B93" s="110" t="s">
        <v>180</v>
      </c>
      <c r="C93" s="103" t="s">
        <v>17</v>
      </c>
      <c r="D93" s="104">
        <v>70</v>
      </c>
      <c r="E93" s="156">
        <v>133785</v>
      </c>
      <c r="F93" s="127">
        <f t="shared" si="84"/>
        <v>9364950</v>
      </c>
      <c r="G93" s="134">
        <v>142591</v>
      </c>
      <c r="H93" s="128">
        <f t="shared" si="85"/>
        <v>9981370</v>
      </c>
      <c r="I93" s="132">
        <v>119000</v>
      </c>
      <c r="J93" s="161">
        <f t="shared" si="86"/>
        <v>8330000</v>
      </c>
      <c r="K93" s="154">
        <v>140000</v>
      </c>
      <c r="L93" s="155">
        <f t="shared" si="87"/>
        <v>9800000</v>
      </c>
      <c r="M93" s="111">
        <f>N93</f>
        <v>133844</v>
      </c>
      <c r="N93" s="162">
        <f t="shared" si="88"/>
        <v>133844</v>
      </c>
      <c r="O93" s="163">
        <f t="shared" si="89"/>
        <v>4.4081169122256458E-4</v>
      </c>
      <c r="P93" s="163">
        <f t="shared" si="90"/>
        <v>-6.535220106990236E-2</v>
      </c>
      <c r="Q93" s="163">
        <f t="shared" si="91"/>
        <v>0.11090523295777177</v>
      </c>
      <c r="R93" s="163">
        <f t="shared" si="92"/>
        <v>-4.5993843579092086E-2</v>
      </c>
      <c r="S93" s="164">
        <f t="shared" si="93"/>
        <v>10563.366919058841</v>
      </c>
      <c r="T93" s="165">
        <f t="shared" si="79"/>
        <v>144407.36691905884</v>
      </c>
      <c r="U93" s="165">
        <f t="shared" si="80"/>
        <v>123280.63308094116</v>
      </c>
      <c r="V93" s="164">
        <f t="shared" si="94"/>
        <v>133785</v>
      </c>
      <c r="W93" s="164">
        <f t="shared" si="95"/>
        <v>142591</v>
      </c>
      <c r="X93" s="164" t="str">
        <f t="shared" si="96"/>
        <v/>
      </c>
      <c r="Y93" s="164">
        <f t="shared" si="97"/>
        <v>140000</v>
      </c>
      <c r="Z93" s="129">
        <f t="shared" si="81"/>
        <v>138792</v>
      </c>
      <c r="AA93" s="166">
        <f t="shared" si="82"/>
        <v>3</v>
      </c>
      <c r="AB93" s="112" t="s">
        <v>873</v>
      </c>
      <c r="AC93" s="89"/>
      <c r="AD93" s="89"/>
      <c r="AE93" s="130">
        <v>5.5</v>
      </c>
      <c r="AF93" s="131">
        <f t="shared" si="78"/>
        <v>736142</v>
      </c>
    </row>
    <row r="94" spans="1:32" ht="63.75" hidden="1" x14ac:dyDescent="0.2">
      <c r="A94" s="5" t="s">
        <v>181</v>
      </c>
      <c r="B94" s="6" t="s">
        <v>182</v>
      </c>
      <c r="C94" s="9" t="s">
        <v>20</v>
      </c>
      <c r="D94" s="12">
        <v>10</v>
      </c>
      <c r="E94" s="36">
        <v>3205125</v>
      </c>
      <c r="F94" s="35">
        <f t="shared" si="84"/>
        <v>32051250</v>
      </c>
      <c r="G94" s="40">
        <v>3102926</v>
      </c>
      <c r="H94" s="25">
        <f t="shared" si="85"/>
        <v>31029260</v>
      </c>
      <c r="I94" s="15">
        <v>859000</v>
      </c>
      <c r="J94" s="17">
        <f t="shared" si="86"/>
        <v>8590000</v>
      </c>
      <c r="K94" s="28">
        <v>380000</v>
      </c>
      <c r="L94" s="29">
        <f t="shared" si="87"/>
        <v>3800000</v>
      </c>
      <c r="M94" s="47">
        <f t="shared" si="49"/>
        <v>2389017</v>
      </c>
      <c r="N94" s="42">
        <f t="shared" si="88"/>
        <v>1886762.75</v>
      </c>
      <c r="O94" s="43">
        <f t="shared" si="89"/>
        <v>-0.69874299246155891</v>
      </c>
      <c r="P94" s="43">
        <f t="shared" si="90"/>
        <v>-0.64457666974822359</v>
      </c>
      <c r="Q94" s="43">
        <f t="shared" si="91"/>
        <v>0.54472283279919531</v>
      </c>
      <c r="R94" s="43">
        <f t="shared" si="92"/>
        <v>0.79859682941058696</v>
      </c>
      <c r="S94" s="21">
        <f t="shared" si="93"/>
        <v>1476906.9399650462</v>
      </c>
      <c r="T94" s="22">
        <f t="shared" si="79"/>
        <v>3363669.689965046</v>
      </c>
      <c r="U94" s="22">
        <f t="shared" si="80"/>
        <v>409855.81003495376</v>
      </c>
      <c r="V94" s="21">
        <f t="shared" si="94"/>
        <v>3205125</v>
      </c>
      <c r="W94" s="21">
        <f t="shared" si="95"/>
        <v>3102926</v>
      </c>
      <c r="X94" s="21">
        <f t="shared" si="96"/>
        <v>859000</v>
      </c>
      <c r="Y94" s="21" t="str">
        <f t="shared" si="97"/>
        <v/>
      </c>
      <c r="Z94" s="23">
        <f t="shared" si="81"/>
        <v>2389017</v>
      </c>
      <c r="AA94" s="20">
        <f t="shared" si="82"/>
        <v>3</v>
      </c>
      <c r="AB94" s="1" t="s">
        <v>863</v>
      </c>
      <c r="AE94" s="55"/>
      <c r="AF94" s="58">
        <f t="shared" si="78"/>
        <v>0</v>
      </c>
    </row>
    <row r="95" spans="1:32" s="87" customFormat="1" ht="192.75" customHeight="1" x14ac:dyDescent="0.25">
      <c r="A95" s="100" t="s">
        <v>183</v>
      </c>
      <c r="B95" s="110" t="s">
        <v>184</v>
      </c>
      <c r="C95" s="103" t="s">
        <v>20</v>
      </c>
      <c r="D95" s="104">
        <v>10</v>
      </c>
      <c r="E95" s="156">
        <v>1756125</v>
      </c>
      <c r="F95" s="127">
        <f t="shared" si="84"/>
        <v>17561250</v>
      </c>
      <c r="G95" s="134">
        <v>1818180</v>
      </c>
      <c r="H95" s="128">
        <f t="shared" si="85"/>
        <v>18181800</v>
      </c>
      <c r="I95" s="132">
        <v>1050000</v>
      </c>
      <c r="J95" s="161">
        <f t="shared" si="86"/>
        <v>10500000</v>
      </c>
      <c r="K95" s="154">
        <v>350000</v>
      </c>
      <c r="L95" s="155">
        <f t="shared" si="87"/>
        <v>3500000</v>
      </c>
      <c r="M95" s="111">
        <f t="shared" si="49"/>
        <v>1541435</v>
      </c>
      <c r="N95" s="162">
        <f t="shared" si="88"/>
        <v>1243576.25</v>
      </c>
      <c r="O95" s="163">
        <f t="shared" si="89"/>
        <v>-0.41215707520950162</v>
      </c>
      <c r="P95" s="163">
        <f t="shared" si="90"/>
        <v>-0.46205751356219604</v>
      </c>
      <c r="Q95" s="163">
        <f t="shared" si="91"/>
        <v>0.1556609415787733</v>
      </c>
      <c r="R95" s="163">
        <f t="shared" si="92"/>
        <v>0.71855364719292436</v>
      </c>
      <c r="S95" s="164">
        <f t="shared" si="93"/>
        <v>690127.03414389584</v>
      </c>
      <c r="T95" s="165">
        <f t="shared" si="79"/>
        <v>1933703.2841438958</v>
      </c>
      <c r="U95" s="165">
        <f t="shared" si="80"/>
        <v>553449.21585610416</v>
      </c>
      <c r="V95" s="164">
        <f t="shared" si="94"/>
        <v>1756125</v>
      </c>
      <c r="W95" s="164">
        <f t="shared" si="95"/>
        <v>1818180</v>
      </c>
      <c r="X95" s="164">
        <f t="shared" si="96"/>
        <v>1050000</v>
      </c>
      <c r="Y95" s="164" t="str">
        <f t="shared" si="97"/>
        <v/>
      </c>
      <c r="Z95" s="129">
        <f t="shared" si="81"/>
        <v>1541435</v>
      </c>
      <c r="AA95" s="166">
        <f t="shared" si="82"/>
        <v>3</v>
      </c>
      <c r="AB95" s="89" t="s">
        <v>863</v>
      </c>
      <c r="AC95" s="89"/>
      <c r="AD95" s="89"/>
      <c r="AE95" s="130">
        <v>1</v>
      </c>
      <c r="AF95" s="131">
        <f t="shared" si="78"/>
        <v>1541435</v>
      </c>
    </row>
    <row r="96" spans="1:32" s="87" customFormat="1" ht="192.75" customHeight="1" x14ac:dyDescent="0.25">
      <c r="A96" s="100" t="s">
        <v>185</v>
      </c>
      <c r="B96" s="110" t="s">
        <v>186</v>
      </c>
      <c r="C96" s="103" t="s">
        <v>20</v>
      </c>
      <c r="D96" s="104">
        <v>10</v>
      </c>
      <c r="E96" s="156">
        <v>2185995</v>
      </c>
      <c r="F96" s="127">
        <f t="shared" si="84"/>
        <v>21859950</v>
      </c>
      <c r="G96" s="134">
        <v>2053845</v>
      </c>
      <c r="H96" s="128">
        <f t="shared" si="85"/>
        <v>20538450</v>
      </c>
      <c r="I96" s="132">
        <v>2550000</v>
      </c>
      <c r="J96" s="161">
        <f t="shared" si="86"/>
        <v>25500000</v>
      </c>
      <c r="K96" s="154">
        <v>2800000</v>
      </c>
      <c r="L96" s="155">
        <f t="shared" si="87"/>
        <v>28000000</v>
      </c>
      <c r="M96" s="111">
        <f>N96</f>
        <v>2397460</v>
      </c>
      <c r="N96" s="162">
        <f t="shared" si="88"/>
        <v>2397460</v>
      </c>
      <c r="O96" s="163">
        <f t="shared" si="89"/>
        <v>8.8203765651981736E-2</v>
      </c>
      <c r="P96" s="163">
        <f t="shared" si="90"/>
        <v>0.14332460187031271</v>
      </c>
      <c r="Q96" s="163">
        <f t="shared" si="91"/>
        <v>-6.362567050128054E-2</v>
      </c>
      <c r="R96" s="163">
        <f t="shared" si="92"/>
        <v>-0.16790269702101401</v>
      </c>
      <c r="S96" s="164">
        <f t="shared" si="93"/>
        <v>340634.51461940847</v>
      </c>
      <c r="T96" s="165">
        <f t="shared" si="79"/>
        <v>2738094.5146194086</v>
      </c>
      <c r="U96" s="165">
        <f t="shared" si="80"/>
        <v>2056825.4853805916</v>
      </c>
      <c r="V96" s="164">
        <f t="shared" si="94"/>
        <v>2185995</v>
      </c>
      <c r="W96" s="164" t="str">
        <f t="shared" si="95"/>
        <v/>
      </c>
      <c r="X96" s="164">
        <f t="shared" si="96"/>
        <v>2550000</v>
      </c>
      <c r="Y96" s="164" t="str">
        <f t="shared" si="97"/>
        <v/>
      </c>
      <c r="Z96" s="129">
        <f t="shared" si="81"/>
        <v>2367997.5</v>
      </c>
      <c r="AA96" s="166">
        <f t="shared" si="82"/>
        <v>2</v>
      </c>
      <c r="AB96" s="112" t="s">
        <v>873</v>
      </c>
      <c r="AC96" s="89"/>
      <c r="AD96" s="89"/>
      <c r="AE96" s="130">
        <v>1</v>
      </c>
      <c r="AF96" s="131">
        <f t="shared" si="78"/>
        <v>2397460</v>
      </c>
    </row>
    <row r="97" spans="1:32" ht="25.5" hidden="1" x14ac:dyDescent="0.2">
      <c r="A97" s="5" t="s">
        <v>187</v>
      </c>
      <c r="B97" s="10" t="s">
        <v>188</v>
      </c>
      <c r="C97" s="11" t="s">
        <v>20</v>
      </c>
      <c r="D97" s="12">
        <v>10</v>
      </c>
      <c r="E97" s="36">
        <v>1512000</v>
      </c>
      <c r="F97" s="35">
        <f t="shared" si="84"/>
        <v>15120000</v>
      </c>
      <c r="G97" s="40">
        <v>1640556</v>
      </c>
      <c r="H97" s="25">
        <f t="shared" si="85"/>
        <v>16405560</v>
      </c>
      <c r="I97" s="16">
        <v>1800000</v>
      </c>
      <c r="J97" s="17">
        <f t="shared" si="86"/>
        <v>18000000</v>
      </c>
      <c r="K97" s="28">
        <v>1200000</v>
      </c>
      <c r="L97" s="29">
        <f t="shared" si="87"/>
        <v>12000000</v>
      </c>
      <c r="M97" s="47">
        <f t="shared" si="49"/>
        <v>1576278</v>
      </c>
      <c r="N97" s="42">
        <f t="shared" si="88"/>
        <v>1538139</v>
      </c>
      <c r="O97" s="43">
        <f t="shared" si="89"/>
        <v>1.6993912773813014E-2</v>
      </c>
      <c r="P97" s="43">
        <f t="shared" si="90"/>
        <v>-6.658500954725155E-2</v>
      </c>
      <c r="Q97" s="43">
        <f t="shared" si="91"/>
        <v>-0.17024534193593688</v>
      </c>
      <c r="R97" s="43">
        <f t="shared" si="92"/>
        <v>0.21983643870937541</v>
      </c>
      <c r="S97" s="21">
        <f t="shared" si="93"/>
        <v>254349.92684095664</v>
      </c>
      <c r="T97" s="22">
        <f t="shared" si="79"/>
        <v>1792488.9268409566</v>
      </c>
      <c r="U97" s="22">
        <f t="shared" si="80"/>
        <v>1283789.0731590434</v>
      </c>
      <c r="V97" s="21">
        <f t="shared" si="94"/>
        <v>1512000</v>
      </c>
      <c r="W97" s="21">
        <f t="shared" si="95"/>
        <v>1640556</v>
      </c>
      <c r="X97" s="21" t="str">
        <f t="shared" si="96"/>
        <v/>
      </c>
      <c r="Y97" s="21" t="str">
        <f t="shared" si="97"/>
        <v/>
      </c>
      <c r="Z97" s="23">
        <f t="shared" si="81"/>
        <v>1576278</v>
      </c>
      <c r="AA97" s="20">
        <f t="shared" si="82"/>
        <v>2</v>
      </c>
      <c r="AB97" s="1" t="s">
        <v>863</v>
      </c>
      <c r="AE97" s="55"/>
      <c r="AF97" s="58">
        <f t="shared" si="78"/>
        <v>0</v>
      </c>
    </row>
    <row r="98" spans="1:32" ht="38.25" hidden="1" x14ac:dyDescent="0.2">
      <c r="A98" s="5" t="s">
        <v>189</v>
      </c>
      <c r="B98" s="6" t="s">
        <v>190</v>
      </c>
      <c r="C98" s="9" t="s">
        <v>20</v>
      </c>
      <c r="D98" s="12">
        <v>10</v>
      </c>
      <c r="E98" s="36">
        <v>690900</v>
      </c>
      <c r="F98" s="35">
        <f t="shared" si="84"/>
        <v>6909000</v>
      </c>
      <c r="G98" s="40">
        <v>668800</v>
      </c>
      <c r="H98" s="25">
        <f t="shared" si="85"/>
        <v>6688000</v>
      </c>
      <c r="I98" s="15">
        <v>584000</v>
      </c>
      <c r="J98" s="17">
        <f t="shared" si="86"/>
        <v>5840000</v>
      </c>
      <c r="K98" s="28">
        <v>250000</v>
      </c>
      <c r="L98" s="29">
        <f t="shared" si="87"/>
        <v>2500000</v>
      </c>
      <c r="M98" s="47">
        <f t="shared" si="49"/>
        <v>647900</v>
      </c>
      <c r="N98" s="42">
        <f t="shared" si="88"/>
        <v>548425</v>
      </c>
      <c r="O98" s="43">
        <f t="shared" si="89"/>
        <v>-0.25978939690933123</v>
      </c>
      <c r="P98" s="43">
        <f t="shared" si="90"/>
        <v>-0.21949218215799782</v>
      </c>
      <c r="Q98" s="43">
        <f t="shared" si="91"/>
        <v>-6.4867575329352167E-2</v>
      </c>
      <c r="R98" s="43">
        <f t="shared" si="92"/>
        <v>0.54414915439668143</v>
      </c>
      <c r="S98" s="21">
        <f t="shared" si="93"/>
        <v>204215.8396566404</v>
      </c>
      <c r="T98" s="22">
        <f t="shared" si="79"/>
        <v>752640.83965664043</v>
      </c>
      <c r="U98" s="22">
        <f t="shared" si="80"/>
        <v>344209.16034335957</v>
      </c>
      <c r="V98" s="21">
        <f t="shared" si="94"/>
        <v>690900</v>
      </c>
      <c r="W98" s="21">
        <f t="shared" si="95"/>
        <v>668800</v>
      </c>
      <c r="X98" s="21">
        <f t="shared" si="96"/>
        <v>584000</v>
      </c>
      <c r="Y98" s="21" t="str">
        <f t="shared" si="97"/>
        <v/>
      </c>
      <c r="Z98" s="23">
        <f t="shared" si="81"/>
        <v>647900</v>
      </c>
      <c r="AA98" s="20">
        <f t="shared" si="82"/>
        <v>3</v>
      </c>
      <c r="AB98" s="1" t="s">
        <v>863</v>
      </c>
      <c r="AE98" s="55"/>
      <c r="AF98" s="58">
        <f t="shared" si="78"/>
        <v>0</v>
      </c>
    </row>
    <row r="99" spans="1:32" s="87" customFormat="1" ht="192.75" customHeight="1" x14ac:dyDescent="0.25">
      <c r="A99" s="100" t="s">
        <v>191</v>
      </c>
      <c r="B99" s="110" t="s">
        <v>192</v>
      </c>
      <c r="C99" s="103" t="s">
        <v>20</v>
      </c>
      <c r="D99" s="104">
        <v>10</v>
      </c>
      <c r="E99" s="156">
        <v>669900</v>
      </c>
      <c r="F99" s="127">
        <f t="shared" si="84"/>
        <v>6699000</v>
      </c>
      <c r="G99" s="134">
        <v>634157</v>
      </c>
      <c r="H99" s="128">
        <f t="shared" si="85"/>
        <v>6341570</v>
      </c>
      <c r="I99" s="132">
        <v>384000</v>
      </c>
      <c r="J99" s="161">
        <f t="shared" si="86"/>
        <v>3840000</v>
      </c>
      <c r="K99" s="154">
        <v>500000</v>
      </c>
      <c r="L99" s="155">
        <f t="shared" si="87"/>
        <v>5000000</v>
      </c>
      <c r="M99" s="111">
        <f t="shared" si="49"/>
        <v>601352.33333333337</v>
      </c>
      <c r="N99" s="162">
        <f t="shared" si="88"/>
        <v>547014.25</v>
      </c>
      <c r="O99" s="163">
        <f t="shared" si="89"/>
        <v>-0.22464816958607559</v>
      </c>
      <c r="P99" s="163">
        <f t="shared" si="90"/>
        <v>-0.15930617895237642</v>
      </c>
      <c r="Q99" s="163">
        <f t="shared" si="91"/>
        <v>0.29800731882213305</v>
      </c>
      <c r="R99" s="163">
        <f t="shared" si="92"/>
        <v>8.5947029716319068E-2</v>
      </c>
      <c r="S99" s="164">
        <f t="shared" si="93"/>
        <v>130994.59510065037</v>
      </c>
      <c r="T99" s="165">
        <f t="shared" si="79"/>
        <v>678008.84510065033</v>
      </c>
      <c r="U99" s="165">
        <f t="shared" si="80"/>
        <v>416019.65489934961</v>
      </c>
      <c r="V99" s="164">
        <f t="shared" si="94"/>
        <v>669900</v>
      </c>
      <c r="W99" s="164">
        <f t="shared" si="95"/>
        <v>634157</v>
      </c>
      <c r="X99" s="164" t="str">
        <f t="shared" si="96"/>
        <v/>
      </c>
      <c r="Y99" s="164">
        <f t="shared" si="97"/>
        <v>500000</v>
      </c>
      <c r="Z99" s="129">
        <f t="shared" si="81"/>
        <v>601352.33333333337</v>
      </c>
      <c r="AA99" s="166">
        <f t="shared" si="82"/>
        <v>3</v>
      </c>
      <c r="AB99" s="89" t="s">
        <v>863</v>
      </c>
      <c r="AC99" s="89"/>
      <c r="AD99" s="89"/>
      <c r="AE99" s="130">
        <v>1</v>
      </c>
      <c r="AF99" s="131">
        <f t="shared" si="78"/>
        <v>601352.33333333337</v>
      </c>
    </row>
    <row r="100" spans="1:32" ht="25.5" hidden="1" x14ac:dyDescent="0.2">
      <c r="A100" s="5" t="s">
        <v>193</v>
      </c>
      <c r="B100" s="6" t="s">
        <v>194</v>
      </c>
      <c r="C100" s="9" t="s">
        <v>20</v>
      </c>
      <c r="D100" s="12">
        <v>10</v>
      </c>
      <c r="E100" s="36">
        <v>1772400</v>
      </c>
      <c r="F100" s="35">
        <f t="shared" si="84"/>
        <v>17724000</v>
      </c>
      <c r="G100" s="40">
        <v>1896691</v>
      </c>
      <c r="H100" s="25">
        <f t="shared" si="85"/>
        <v>18966910</v>
      </c>
      <c r="I100" s="16">
        <v>750000</v>
      </c>
      <c r="J100" s="17">
        <f t="shared" si="86"/>
        <v>7500000</v>
      </c>
      <c r="K100" s="28">
        <v>300000</v>
      </c>
      <c r="L100" s="29">
        <f t="shared" si="87"/>
        <v>3000000</v>
      </c>
      <c r="M100" s="47">
        <f t="shared" si="49"/>
        <v>1473030.3333333333</v>
      </c>
      <c r="N100" s="42">
        <f t="shared" si="88"/>
        <v>1179772.75</v>
      </c>
      <c r="O100" s="43">
        <f t="shared" si="89"/>
        <v>-0.50232322284100905</v>
      </c>
      <c r="P100" s="43">
        <f t="shared" si="90"/>
        <v>-0.60767486789299041</v>
      </c>
      <c r="Q100" s="43">
        <f t="shared" si="91"/>
        <v>0.36428435052428532</v>
      </c>
      <c r="R100" s="43">
        <f t="shared" si="92"/>
        <v>0.74571374020971404</v>
      </c>
      <c r="S100" s="21">
        <f t="shared" si="93"/>
        <v>779718.65500977333</v>
      </c>
      <c r="T100" s="22">
        <f t="shared" si="79"/>
        <v>1959491.4050097733</v>
      </c>
      <c r="U100" s="22">
        <f t="shared" si="80"/>
        <v>400054.09499022667</v>
      </c>
      <c r="V100" s="21">
        <f t="shared" si="94"/>
        <v>1772400</v>
      </c>
      <c r="W100" s="21">
        <f t="shared" si="95"/>
        <v>1896691</v>
      </c>
      <c r="X100" s="21">
        <f t="shared" si="96"/>
        <v>750000</v>
      </c>
      <c r="Y100" s="21" t="str">
        <f t="shared" si="97"/>
        <v/>
      </c>
      <c r="Z100" s="23">
        <f t="shared" si="81"/>
        <v>1473030.3333333333</v>
      </c>
      <c r="AA100" s="20">
        <f t="shared" si="82"/>
        <v>3</v>
      </c>
      <c r="AB100" s="1" t="s">
        <v>863</v>
      </c>
      <c r="AE100" s="55"/>
      <c r="AF100" s="58">
        <f t="shared" si="78"/>
        <v>0</v>
      </c>
    </row>
    <row r="101" spans="1:32" ht="25.5" hidden="1" x14ac:dyDescent="0.2">
      <c r="A101" s="5" t="s">
        <v>195</v>
      </c>
      <c r="B101" s="6" t="s">
        <v>196</v>
      </c>
      <c r="C101" s="9" t="s">
        <v>20</v>
      </c>
      <c r="D101" s="12">
        <v>10</v>
      </c>
      <c r="E101" s="36">
        <v>637350</v>
      </c>
      <c r="F101" s="35">
        <f t="shared" si="84"/>
        <v>6373500</v>
      </c>
      <c r="G101" s="40">
        <v>604941</v>
      </c>
      <c r="H101" s="25">
        <f t="shared" si="85"/>
        <v>6049410</v>
      </c>
      <c r="I101" s="16">
        <v>450000</v>
      </c>
      <c r="J101" s="17">
        <f t="shared" si="86"/>
        <v>4500000</v>
      </c>
      <c r="K101" s="28">
        <v>350000</v>
      </c>
      <c r="L101" s="29">
        <f t="shared" si="87"/>
        <v>3500000</v>
      </c>
      <c r="M101" s="47">
        <f t="shared" si="49"/>
        <v>564097</v>
      </c>
      <c r="N101" s="42">
        <f t="shared" si="88"/>
        <v>510572.75</v>
      </c>
      <c r="O101" s="43">
        <f t="shared" si="89"/>
        <v>-0.24830398802129561</v>
      </c>
      <c r="P101" s="43">
        <f t="shared" si="90"/>
        <v>-0.18482821498013746</v>
      </c>
      <c r="Q101" s="43">
        <f t="shared" si="91"/>
        <v>0.11863686418830621</v>
      </c>
      <c r="R101" s="43">
        <f t="shared" si="92"/>
        <v>0.31449533881312697</v>
      </c>
      <c r="S101" s="21">
        <f t="shared" si="93"/>
        <v>134697.81464541287</v>
      </c>
      <c r="T101" s="22">
        <f t="shared" si="79"/>
        <v>645270.56464541284</v>
      </c>
      <c r="U101" s="22">
        <f t="shared" si="80"/>
        <v>375874.93535458716</v>
      </c>
      <c r="V101" s="21">
        <f t="shared" si="94"/>
        <v>637350</v>
      </c>
      <c r="W101" s="21">
        <f t="shared" si="95"/>
        <v>604941</v>
      </c>
      <c r="X101" s="21">
        <f t="shared" si="96"/>
        <v>450000</v>
      </c>
      <c r="Y101" s="21" t="str">
        <f t="shared" si="97"/>
        <v/>
      </c>
      <c r="Z101" s="23">
        <f t="shared" si="81"/>
        <v>564097</v>
      </c>
      <c r="AA101" s="20">
        <f t="shared" si="82"/>
        <v>3</v>
      </c>
      <c r="AB101" s="1" t="s">
        <v>863</v>
      </c>
      <c r="AE101" s="55"/>
      <c r="AF101" s="58">
        <f t="shared" si="78"/>
        <v>0</v>
      </c>
    </row>
    <row r="102" spans="1:32" ht="25.5" hidden="1" x14ac:dyDescent="0.2">
      <c r="A102" s="5" t="s">
        <v>197</v>
      </c>
      <c r="B102" s="6" t="s">
        <v>198</v>
      </c>
      <c r="C102" s="9" t="s">
        <v>20</v>
      </c>
      <c r="D102" s="12">
        <v>10</v>
      </c>
      <c r="E102" s="36">
        <v>726600</v>
      </c>
      <c r="F102" s="35">
        <f t="shared" si="84"/>
        <v>7266000</v>
      </c>
      <c r="G102" s="40">
        <v>706576</v>
      </c>
      <c r="H102" s="25">
        <f t="shared" si="85"/>
        <v>7065760</v>
      </c>
      <c r="I102" s="16">
        <v>725000</v>
      </c>
      <c r="J102" s="17">
        <f t="shared" si="86"/>
        <v>7250000</v>
      </c>
      <c r="K102" s="28">
        <v>290000</v>
      </c>
      <c r="L102" s="29">
        <f t="shared" si="87"/>
        <v>2900000</v>
      </c>
      <c r="M102" s="47">
        <f t="shared" si="49"/>
        <v>719392</v>
      </c>
      <c r="N102" s="42">
        <f t="shared" si="88"/>
        <v>612044</v>
      </c>
      <c r="O102" s="43">
        <f t="shared" si="89"/>
        <v>-0.18716954990164103</v>
      </c>
      <c r="P102" s="43">
        <f t="shared" si="90"/>
        <v>-0.15445294782728047</v>
      </c>
      <c r="Q102" s="43">
        <f t="shared" si="91"/>
        <v>-0.18455535876505613</v>
      </c>
      <c r="R102" s="43">
        <f t="shared" si="92"/>
        <v>0.52617785649397764</v>
      </c>
      <c r="S102" s="21">
        <f t="shared" si="93"/>
        <v>214888.16628811057</v>
      </c>
      <c r="T102" s="22">
        <f t="shared" si="79"/>
        <v>826932.16628811054</v>
      </c>
      <c r="U102" s="22">
        <f t="shared" si="80"/>
        <v>397155.83371188946</v>
      </c>
      <c r="V102" s="21">
        <f t="shared" si="94"/>
        <v>726600</v>
      </c>
      <c r="W102" s="21">
        <f t="shared" si="95"/>
        <v>706576</v>
      </c>
      <c r="X102" s="21">
        <f t="shared" si="96"/>
        <v>725000</v>
      </c>
      <c r="Y102" s="21" t="str">
        <f t="shared" si="97"/>
        <v/>
      </c>
      <c r="Z102" s="23">
        <f t="shared" si="81"/>
        <v>719392</v>
      </c>
      <c r="AA102" s="20">
        <f t="shared" si="82"/>
        <v>3</v>
      </c>
      <c r="AB102" s="1" t="s">
        <v>863</v>
      </c>
      <c r="AE102" s="55"/>
      <c r="AF102" s="58">
        <f t="shared" si="78"/>
        <v>0</v>
      </c>
    </row>
    <row r="103" spans="1:32" ht="25.5" hidden="1" x14ac:dyDescent="0.2">
      <c r="A103" s="5" t="s">
        <v>199</v>
      </c>
      <c r="B103" s="6" t="s">
        <v>200</v>
      </c>
      <c r="C103" s="9" t="s">
        <v>20</v>
      </c>
      <c r="D103" s="12">
        <v>10</v>
      </c>
      <c r="E103" s="36">
        <v>652000</v>
      </c>
      <c r="F103" s="35">
        <f t="shared" si="84"/>
        <v>6520000</v>
      </c>
      <c r="G103" s="40">
        <v>678110</v>
      </c>
      <c r="H103" s="25">
        <f t="shared" si="85"/>
        <v>6781100</v>
      </c>
      <c r="I103" s="16">
        <v>450000</v>
      </c>
      <c r="J103" s="17">
        <f t="shared" si="86"/>
        <v>4500000</v>
      </c>
      <c r="K103" s="28">
        <v>850000</v>
      </c>
      <c r="L103" s="29">
        <f t="shared" si="87"/>
        <v>8500000</v>
      </c>
      <c r="M103" s="47">
        <f t="shared" si="49"/>
        <v>665055</v>
      </c>
      <c r="N103" s="42">
        <f t="shared" si="88"/>
        <v>657527.5</v>
      </c>
      <c r="O103" s="43">
        <f t="shared" si="89"/>
        <v>8.4064925041158478E-3</v>
      </c>
      <c r="P103" s="43">
        <f t="shared" si="90"/>
        <v>-3.1302873263855835E-2</v>
      </c>
      <c r="Q103" s="43">
        <f t="shared" si="91"/>
        <v>0.31561797795529467</v>
      </c>
      <c r="R103" s="43">
        <f t="shared" si="92"/>
        <v>-0.29272159719555457</v>
      </c>
      <c r="S103" s="21">
        <f t="shared" si="93"/>
        <v>163877.51429548432</v>
      </c>
      <c r="T103" s="22">
        <f t="shared" si="79"/>
        <v>821405.01429548429</v>
      </c>
      <c r="U103" s="22">
        <f t="shared" si="80"/>
        <v>493649.98570451571</v>
      </c>
      <c r="V103" s="21">
        <f t="shared" si="94"/>
        <v>652000</v>
      </c>
      <c r="W103" s="21">
        <f t="shared" si="95"/>
        <v>678110</v>
      </c>
      <c r="X103" s="21" t="str">
        <f t="shared" si="96"/>
        <v/>
      </c>
      <c r="Y103" s="21" t="str">
        <f t="shared" si="97"/>
        <v/>
      </c>
      <c r="Z103" s="23">
        <f t="shared" si="81"/>
        <v>665055</v>
      </c>
      <c r="AA103" s="20">
        <f t="shared" si="82"/>
        <v>2</v>
      </c>
      <c r="AB103" s="1" t="s">
        <v>863</v>
      </c>
      <c r="AE103" s="55"/>
      <c r="AF103" s="58">
        <f t="shared" si="78"/>
        <v>0</v>
      </c>
    </row>
    <row r="104" spans="1:32" ht="63.75" hidden="1" x14ac:dyDescent="0.2">
      <c r="A104" s="5" t="s">
        <v>201</v>
      </c>
      <c r="B104" s="6" t="s">
        <v>202</v>
      </c>
      <c r="C104" s="9" t="s">
        <v>20</v>
      </c>
      <c r="D104" s="12">
        <v>10</v>
      </c>
      <c r="E104" s="36">
        <v>348600</v>
      </c>
      <c r="F104" s="35">
        <f t="shared" si="84"/>
        <v>3486000</v>
      </c>
      <c r="G104" s="40">
        <v>379941</v>
      </c>
      <c r="H104" s="25">
        <f t="shared" si="85"/>
        <v>3799410</v>
      </c>
      <c r="I104" s="15">
        <v>310000</v>
      </c>
      <c r="J104" s="17">
        <f t="shared" si="86"/>
        <v>3100000</v>
      </c>
      <c r="K104" s="28">
        <v>1500000</v>
      </c>
      <c r="L104" s="29">
        <f t="shared" si="87"/>
        <v>15000000</v>
      </c>
      <c r="M104" s="47">
        <f t="shared" si="49"/>
        <v>346180.33333333331</v>
      </c>
      <c r="N104" s="42">
        <f t="shared" si="88"/>
        <v>634635.25</v>
      </c>
      <c r="O104" s="43">
        <f t="shared" si="89"/>
        <v>0.45070810359178759</v>
      </c>
      <c r="P104" s="43">
        <f t="shared" si="90"/>
        <v>0.40132383128734184</v>
      </c>
      <c r="Q104" s="43">
        <f t="shared" si="91"/>
        <v>0.51153044209252485</v>
      </c>
      <c r="R104" s="43">
        <f t="shared" si="92"/>
        <v>-1.3635623769716543</v>
      </c>
      <c r="S104" s="21">
        <f t="shared" si="93"/>
        <v>577618.53655353724</v>
      </c>
      <c r="T104" s="22">
        <f t="shared" si="79"/>
        <v>1212253.7865535372</v>
      </c>
      <c r="U104" s="22">
        <f t="shared" si="80"/>
        <v>57016.71344646276</v>
      </c>
      <c r="V104" s="21">
        <f t="shared" si="94"/>
        <v>348600</v>
      </c>
      <c r="W104" s="21">
        <f t="shared" si="95"/>
        <v>379941</v>
      </c>
      <c r="X104" s="21">
        <f t="shared" si="96"/>
        <v>310000</v>
      </c>
      <c r="Y104" s="21" t="str">
        <f t="shared" si="97"/>
        <v/>
      </c>
      <c r="Z104" s="23">
        <f t="shared" si="81"/>
        <v>346180.33333333331</v>
      </c>
      <c r="AA104" s="20">
        <f t="shared" si="82"/>
        <v>3</v>
      </c>
      <c r="AB104" s="1" t="s">
        <v>863</v>
      </c>
      <c r="AE104" s="55"/>
      <c r="AF104" s="58">
        <f t="shared" si="78"/>
        <v>0</v>
      </c>
    </row>
    <row r="105" spans="1:32" s="87" customFormat="1" ht="192.75" customHeight="1" x14ac:dyDescent="0.25">
      <c r="A105" s="100" t="s">
        <v>203</v>
      </c>
      <c r="B105" s="110" t="s">
        <v>204</v>
      </c>
      <c r="C105" s="103" t="s">
        <v>20</v>
      </c>
      <c r="D105" s="104">
        <v>10</v>
      </c>
      <c r="E105" s="156">
        <v>85050</v>
      </c>
      <c r="F105" s="127">
        <f t="shared" si="84"/>
        <v>850500</v>
      </c>
      <c r="G105" s="134">
        <v>88787</v>
      </c>
      <c r="H105" s="128">
        <f t="shared" si="85"/>
        <v>887870</v>
      </c>
      <c r="I105" s="132">
        <v>69700</v>
      </c>
      <c r="J105" s="161">
        <f t="shared" si="86"/>
        <v>697000</v>
      </c>
      <c r="K105" s="154">
        <v>120000</v>
      </c>
      <c r="L105" s="155">
        <f t="shared" si="87"/>
        <v>1200000</v>
      </c>
      <c r="M105" s="111">
        <f t="shared" si="49"/>
        <v>86918.5</v>
      </c>
      <c r="N105" s="162">
        <f t="shared" si="88"/>
        <v>90884.25</v>
      </c>
      <c r="O105" s="163">
        <f t="shared" si="89"/>
        <v>6.4194291090040378E-2</v>
      </c>
      <c r="P105" s="163">
        <f t="shared" si="90"/>
        <v>2.3076055532174178E-2</v>
      </c>
      <c r="Q105" s="163">
        <f t="shared" si="91"/>
        <v>0.23309044196326645</v>
      </c>
      <c r="R105" s="163">
        <f t="shared" si="92"/>
        <v>-0.32036078858548089</v>
      </c>
      <c r="S105" s="164">
        <f t="shared" si="93"/>
        <v>21094.519641761617</v>
      </c>
      <c r="T105" s="165">
        <f t="shared" si="79"/>
        <v>111978.76964176161</v>
      </c>
      <c r="U105" s="165">
        <f t="shared" si="80"/>
        <v>69789.73035823839</v>
      </c>
      <c r="V105" s="164">
        <f t="shared" si="94"/>
        <v>85050</v>
      </c>
      <c r="W105" s="164">
        <f t="shared" si="95"/>
        <v>88787</v>
      </c>
      <c r="X105" s="164" t="str">
        <f t="shared" si="96"/>
        <v/>
      </c>
      <c r="Y105" s="164" t="str">
        <f t="shared" si="97"/>
        <v/>
      </c>
      <c r="Z105" s="129">
        <f t="shared" si="81"/>
        <v>86918.5</v>
      </c>
      <c r="AA105" s="166">
        <f t="shared" si="82"/>
        <v>2</v>
      </c>
      <c r="AB105" s="89" t="s">
        <v>863</v>
      </c>
      <c r="AC105" s="89"/>
      <c r="AD105" s="89"/>
      <c r="AE105" s="130">
        <v>1</v>
      </c>
      <c r="AF105" s="131">
        <f t="shared" si="78"/>
        <v>86918.5</v>
      </c>
    </row>
    <row r="106" spans="1:32" ht="25.5" hidden="1" x14ac:dyDescent="0.2">
      <c r="A106" s="5" t="s">
        <v>205</v>
      </c>
      <c r="B106" s="6" t="s">
        <v>206</v>
      </c>
      <c r="C106" s="9" t="s">
        <v>20</v>
      </c>
      <c r="D106" s="12">
        <v>10</v>
      </c>
      <c r="E106" s="36">
        <v>173250</v>
      </c>
      <c r="F106" s="35">
        <f t="shared" si="84"/>
        <v>1732500</v>
      </c>
      <c r="G106" s="40">
        <v>172499</v>
      </c>
      <c r="H106" s="25">
        <f t="shared" si="85"/>
        <v>1724990</v>
      </c>
      <c r="I106" s="16">
        <v>71300</v>
      </c>
      <c r="J106" s="17">
        <f t="shared" si="86"/>
        <v>713000</v>
      </c>
      <c r="K106" s="28">
        <v>150000</v>
      </c>
      <c r="L106" s="29">
        <f t="shared" si="87"/>
        <v>1500000</v>
      </c>
      <c r="M106" s="47">
        <f t="shared" si="49"/>
        <v>165249.66666666666</v>
      </c>
      <c r="N106" s="42">
        <f t="shared" si="88"/>
        <v>141762.25</v>
      </c>
      <c r="O106" s="43">
        <f t="shared" si="89"/>
        <v>-0.22211660720678461</v>
      </c>
      <c r="P106" s="43">
        <f t="shared" si="90"/>
        <v>-0.21681900505952756</v>
      </c>
      <c r="Q106" s="43">
        <f t="shared" si="91"/>
        <v>0.4970452288955628</v>
      </c>
      <c r="R106" s="43">
        <f t="shared" si="92"/>
        <v>-5.8109616629250738E-2</v>
      </c>
      <c r="S106" s="21">
        <f t="shared" si="93"/>
        <v>48197.563564804121</v>
      </c>
      <c r="T106" s="22">
        <f t="shared" si="79"/>
        <v>189959.81356480412</v>
      </c>
      <c r="U106" s="22">
        <f t="shared" si="80"/>
        <v>93564.686435195879</v>
      </c>
      <c r="V106" s="21">
        <f t="shared" si="94"/>
        <v>173250</v>
      </c>
      <c r="W106" s="21">
        <f t="shared" si="95"/>
        <v>172499</v>
      </c>
      <c r="X106" s="21" t="str">
        <f t="shared" si="96"/>
        <v/>
      </c>
      <c r="Y106" s="21">
        <f t="shared" si="97"/>
        <v>150000</v>
      </c>
      <c r="Z106" s="23">
        <f t="shared" si="81"/>
        <v>165249.66666666666</v>
      </c>
      <c r="AA106" s="20">
        <f t="shared" si="82"/>
        <v>3</v>
      </c>
      <c r="AB106" s="1" t="s">
        <v>863</v>
      </c>
      <c r="AE106" s="55"/>
      <c r="AF106" s="58">
        <f t="shared" si="78"/>
        <v>0</v>
      </c>
    </row>
    <row r="107" spans="1:32" ht="76.5" hidden="1" x14ac:dyDescent="0.2">
      <c r="A107" s="5" t="s">
        <v>207</v>
      </c>
      <c r="B107" s="6" t="s">
        <v>208</v>
      </c>
      <c r="C107" s="9" t="s">
        <v>20</v>
      </c>
      <c r="D107" s="12">
        <v>10</v>
      </c>
      <c r="E107" s="36">
        <v>11714850</v>
      </c>
      <c r="F107" s="35">
        <f t="shared" si="84"/>
        <v>117148500</v>
      </c>
      <c r="G107" s="40">
        <v>10857519</v>
      </c>
      <c r="H107" s="25">
        <f t="shared" si="85"/>
        <v>108575190</v>
      </c>
      <c r="I107" s="15">
        <v>4352000</v>
      </c>
      <c r="J107" s="17">
        <f t="shared" si="86"/>
        <v>43520000</v>
      </c>
      <c r="K107" s="28">
        <v>3000000</v>
      </c>
      <c r="L107" s="29">
        <f t="shared" si="87"/>
        <v>30000000</v>
      </c>
      <c r="M107" s="47">
        <f t="shared" si="49"/>
        <v>8974789.666666666</v>
      </c>
      <c r="N107" s="42">
        <f t="shared" si="88"/>
        <v>7481092.25</v>
      </c>
      <c r="O107" s="43">
        <f t="shared" si="89"/>
        <v>-0.56592775607064594</v>
      </c>
      <c r="P107" s="43">
        <f t="shared" si="90"/>
        <v>-0.45132804638253199</v>
      </c>
      <c r="Q107" s="43">
        <f t="shared" si="91"/>
        <v>0.41826676445541755</v>
      </c>
      <c r="R107" s="43">
        <f t="shared" si="92"/>
        <v>0.59898903799776027</v>
      </c>
      <c r="S107" s="21">
        <f t="shared" si="93"/>
        <v>4442085.4091226393</v>
      </c>
      <c r="T107" s="22">
        <f t="shared" si="79"/>
        <v>11923177.659122638</v>
      </c>
      <c r="U107" s="22">
        <f t="shared" si="80"/>
        <v>3039006.8408773607</v>
      </c>
      <c r="V107" s="21">
        <f t="shared" si="94"/>
        <v>11714850</v>
      </c>
      <c r="W107" s="21">
        <f t="shared" si="95"/>
        <v>10857519</v>
      </c>
      <c r="X107" s="21">
        <f t="shared" si="96"/>
        <v>4352000</v>
      </c>
      <c r="Y107" s="21" t="str">
        <f t="shared" si="97"/>
        <v/>
      </c>
      <c r="Z107" s="23">
        <f t="shared" si="81"/>
        <v>8974789.666666666</v>
      </c>
      <c r="AA107" s="20">
        <f t="shared" si="82"/>
        <v>3</v>
      </c>
      <c r="AB107" s="1" t="s">
        <v>863</v>
      </c>
      <c r="AE107" s="55"/>
      <c r="AF107" s="58">
        <f t="shared" si="78"/>
        <v>0</v>
      </c>
    </row>
    <row r="108" spans="1:32" s="87" customFormat="1" ht="192.75" customHeight="1" x14ac:dyDescent="0.25">
      <c r="A108" s="100" t="s">
        <v>209</v>
      </c>
      <c r="B108" s="110" t="s">
        <v>210</v>
      </c>
      <c r="C108" s="103" t="s">
        <v>20</v>
      </c>
      <c r="D108" s="104">
        <v>10</v>
      </c>
      <c r="E108" s="156">
        <v>223650</v>
      </c>
      <c r="F108" s="127">
        <f t="shared" si="84"/>
        <v>2236500</v>
      </c>
      <c r="G108" s="134">
        <v>203257</v>
      </c>
      <c r="H108" s="128">
        <f t="shared" si="85"/>
        <v>2032570</v>
      </c>
      <c r="I108" s="132">
        <v>225000</v>
      </c>
      <c r="J108" s="161">
        <f t="shared" si="86"/>
        <v>2250000</v>
      </c>
      <c r="K108" s="154">
        <v>250000</v>
      </c>
      <c r="L108" s="155">
        <f t="shared" si="87"/>
        <v>2500000</v>
      </c>
      <c r="M108" s="111">
        <f>N108</f>
        <v>225476.75</v>
      </c>
      <c r="N108" s="162">
        <f t="shared" si="88"/>
        <v>225476.75</v>
      </c>
      <c r="O108" s="163">
        <f t="shared" si="89"/>
        <v>8.1017222396544408E-3</v>
      </c>
      <c r="P108" s="163">
        <f t="shared" si="90"/>
        <v>9.8545637188756752E-2</v>
      </c>
      <c r="Q108" s="163">
        <f t="shared" si="91"/>
        <v>2.1144086918052363E-3</v>
      </c>
      <c r="R108" s="163">
        <f t="shared" si="92"/>
        <v>-0.10876176812021643</v>
      </c>
      <c r="S108" s="164">
        <f t="shared" si="93"/>
        <v>19136.974567139219</v>
      </c>
      <c r="T108" s="165">
        <f t="shared" si="79"/>
        <v>244613.72456713923</v>
      </c>
      <c r="U108" s="165">
        <f t="shared" si="80"/>
        <v>206339.77543286077</v>
      </c>
      <c r="V108" s="164">
        <f t="shared" si="94"/>
        <v>223650</v>
      </c>
      <c r="W108" s="164" t="str">
        <f t="shared" si="95"/>
        <v/>
      </c>
      <c r="X108" s="164">
        <f t="shared" si="96"/>
        <v>225000</v>
      </c>
      <c r="Y108" s="164" t="str">
        <f t="shared" si="97"/>
        <v/>
      </c>
      <c r="Z108" s="129">
        <f t="shared" si="81"/>
        <v>224325</v>
      </c>
      <c r="AA108" s="166">
        <f t="shared" si="82"/>
        <v>2</v>
      </c>
      <c r="AB108" s="112" t="s">
        <v>873</v>
      </c>
      <c r="AC108" s="89"/>
      <c r="AD108" s="89"/>
      <c r="AE108" s="130">
        <v>6</v>
      </c>
      <c r="AF108" s="131">
        <f t="shared" si="78"/>
        <v>1352860.5</v>
      </c>
    </row>
    <row r="109" spans="1:32" s="87" customFormat="1" ht="192.75" customHeight="1" x14ac:dyDescent="0.25">
      <c r="A109" s="100" t="s">
        <v>211</v>
      </c>
      <c r="B109" s="110" t="s">
        <v>212</v>
      </c>
      <c r="C109" s="103" t="s">
        <v>20</v>
      </c>
      <c r="D109" s="104">
        <v>10</v>
      </c>
      <c r="E109" s="156">
        <v>693525</v>
      </c>
      <c r="F109" s="127">
        <f t="shared" si="84"/>
        <v>6935250</v>
      </c>
      <c r="G109" s="134">
        <v>712342</v>
      </c>
      <c r="H109" s="128">
        <f t="shared" si="85"/>
        <v>7123420</v>
      </c>
      <c r="I109" s="132">
        <v>156500</v>
      </c>
      <c r="J109" s="161">
        <f t="shared" si="86"/>
        <v>1565000</v>
      </c>
      <c r="K109" s="154">
        <v>1200000</v>
      </c>
      <c r="L109" s="155">
        <f t="shared" si="87"/>
        <v>12000000</v>
      </c>
      <c r="M109" s="111">
        <f t="shared" si="49"/>
        <v>702933.5</v>
      </c>
      <c r="N109" s="162">
        <f t="shared" si="88"/>
        <v>690591.75</v>
      </c>
      <c r="O109" s="163">
        <f t="shared" si="89"/>
        <v>-4.2474443113460492E-3</v>
      </c>
      <c r="P109" s="163">
        <f t="shared" si="90"/>
        <v>-3.1495090985375951E-2</v>
      </c>
      <c r="Q109" s="163">
        <f t="shared" si="91"/>
        <v>0.77338275471724072</v>
      </c>
      <c r="R109" s="163">
        <f t="shared" si="92"/>
        <v>-0.73764021942051872</v>
      </c>
      <c r="S109" s="164">
        <f t="shared" si="93"/>
        <v>426314.60992900142</v>
      </c>
      <c r="T109" s="165">
        <f t="shared" si="79"/>
        <v>1116906.3599290014</v>
      </c>
      <c r="U109" s="165">
        <f t="shared" si="80"/>
        <v>264277.14007099858</v>
      </c>
      <c r="V109" s="164">
        <f t="shared" si="94"/>
        <v>693525</v>
      </c>
      <c r="W109" s="164">
        <f t="shared" si="95"/>
        <v>712342</v>
      </c>
      <c r="X109" s="164" t="str">
        <f t="shared" si="96"/>
        <v/>
      </c>
      <c r="Y109" s="164" t="str">
        <f t="shared" si="97"/>
        <v/>
      </c>
      <c r="Z109" s="129">
        <f t="shared" si="81"/>
        <v>702933.5</v>
      </c>
      <c r="AA109" s="166">
        <f t="shared" si="82"/>
        <v>2</v>
      </c>
      <c r="AB109" s="89" t="s">
        <v>863</v>
      </c>
      <c r="AC109" s="89"/>
      <c r="AD109" s="89"/>
      <c r="AE109" s="130">
        <v>2</v>
      </c>
      <c r="AF109" s="131">
        <f t="shared" si="78"/>
        <v>1405867</v>
      </c>
    </row>
    <row r="110" spans="1:32" ht="25.5" hidden="1" x14ac:dyDescent="0.2">
      <c r="A110" s="5" t="s">
        <v>213</v>
      </c>
      <c r="B110" s="6" t="s">
        <v>214</v>
      </c>
      <c r="C110" s="9" t="s">
        <v>20</v>
      </c>
      <c r="D110" s="12">
        <v>10</v>
      </c>
      <c r="E110" s="36">
        <v>507150</v>
      </c>
      <c r="F110" s="35">
        <f t="shared" si="84"/>
        <v>5071500</v>
      </c>
      <c r="G110" s="40">
        <v>539272</v>
      </c>
      <c r="H110" s="25">
        <f t="shared" si="85"/>
        <v>5392720</v>
      </c>
      <c r="I110" s="16">
        <v>360000</v>
      </c>
      <c r="J110" s="17">
        <f t="shared" si="86"/>
        <v>3600000</v>
      </c>
      <c r="K110" s="28">
        <v>100000</v>
      </c>
      <c r="L110" s="29">
        <f t="shared" si="87"/>
        <v>1000000</v>
      </c>
      <c r="M110" s="47">
        <f t="shared" si="49"/>
        <v>468807.33333333331</v>
      </c>
      <c r="N110" s="42">
        <f t="shared" si="88"/>
        <v>376605.5</v>
      </c>
      <c r="O110" s="43">
        <f t="shared" si="89"/>
        <v>-0.34663460836339355</v>
      </c>
      <c r="P110" s="43">
        <f t="shared" si="90"/>
        <v>-0.43192810513919744</v>
      </c>
      <c r="Q110" s="43">
        <f t="shared" si="91"/>
        <v>4.4092558393332038E-2</v>
      </c>
      <c r="R110" s="43">
        <f t="shared" si="92"/>
        <v>0.73447015510925895</v>
      </c>
      <c r="S110" s="21">
        <f t="shared" si="93"/>
        <v>200240.35720686612</v>
      </c>
      <c r="T110" s="22">
        <f t="shared" si="79"/>
        <v>576845.85720686615</v>
      </c>
      <c r="U110" s="22">
        <f t="shared" si="80"/>
        <v>176365.14279313388</v>
      </c>
      <c r="V110" s="21">
        <f t="shared" si="94"/>
        <v>507150</v>
      </c>
      <c r="W110" s="21">
        <f t="shared" si="95"/>
        <v>539272</v>
      </c>
      <c r="X110" s="21">
        <f t="shared" si="96"/>
        <v>360000</v>
      </c>
      <c r="Y110" s="21" t="str">
        <f t="shared" si="97"/>
        <v/>
      </c>
      <c r="Z110" s="23">
        <f t="shared" si="81"/>
        <v>468807.33333333331</v>
      </c>
      <c r="AA110" s="20">
        <f t="shared" si="82"/>
        <v>3</v>
      </c>
      <c r="AB110" s="1" t="s">
        <v>863</v>
      </c>
      <c r="AE110" s="55"/>
      <c r="AF110" s="58">
        <f t="shared" si="78"/>
        <v>0</v>
      </c>
    </row>
    <row r="111" spans="1:32" ht="25.5" hidden="1" x14ac:dyDescent="0.2">
      <c r="A111" s="5" t="s">
        <v>215</v>
      </c>
      <c r="B111" s="6" t="s">
        <v>216</v>
      </c>
      <c r="C111" s="9" t="s">
        <v>20</v>
      </c>
      <c r="D111" s="12">
        <v>10</v>
      </c>
      <c r="E111" s="36">
        <v>142800</v>
      </c>
      <c r="F111" s="35">
        <f t="shared" si="84"/>
        <v>1428000</v>
      </c>
      <c r="G111" s="40">
        <v>140149</v>
      </c>
      <c r="H111" s="25">
        <f t="shared" si="85"/>
        <v>1401490</v>
      </c>
      <c r="I111" s="16">
        <v>419000</v>
      </c>
      <c r="J111" s="17">
        <f t="shared" si="86"/>
        <v>4190000</v>
      </c>
      <c r="K111" s="28">
        <v>120000</v>
      </c>
      <c r="L111" s="29">
        <f t="shared" si="87"/>
        <v>1200000</v>
      </c>
      <c r="M111" s="47">
        <f t="shared" ref="M111:M120" si="98">Z111</f>
        <v>134316.33333333334</v>
      </c>
      <c r="N111" s="42">
        <f t="shared" si="88"/>
        <v>205487.25</v>
      </c>
      <c r="O111" s="43">
        <f t="shared" si="89"/>
        <v>0.30506637273115489</v>
      </c>
      <c r="P111" s="43">
        <f t="shared" si="90"/>
        <v>0.31796741646987825</v>
      </c>
      <c r="Q111" s="43">
        <f t="shared" si="91"/>
        <v>-1.0390559511599866</v>
      </c>
      <c r="R111" s="43">
        <f t="shared" si="92"/>
        <v>0.4160221619589537</v>
      </c>
      <c r="S111" s="21">
        <f t="shared" si="93"/>
        <v>142705.45720790312</v>
      </c>
      <c r="T111" s="22">
        <f t="shared" si="79"/>
        <v>348192.70720790315</v>
      </c>
      <c r="U111" s="22">
        <f t="shared" si="80"/>
        <v>62781.79279209688</v>
      </c>
      <c r="V111" s="21">
        <f t="shared" si="94"/>
        <v>142800</v>
      </c>
      <c r="W111" s="21">
        <f t="shared" si="95"/>
        <v>140149</v>
      </c>
      <c r="X111" s="21" t="str">
        <f t="shared" si="96"/>
        <v/>
      </c>
      <c r="Y111" s="21">
        <f t="shared" si="97"/>
        <v>120000</v>
      </c>
      <c r="Z111" s="23">
        <f t="shared" si="81"/>
        <v>134316.33333333334</v>
      </c>
      <c r="AA111" s="20">
        <f t="shared" si="82"/>
        <v>3</v>
      </c>
      <c r="AB111" s="1" t="s">
        <v>863</v>
      </c>
      <c r="AE111" s="55"/>
      <c r="AF111" s="58">
        <f t="shared" si="78"/>
        <v>0</v>
      </c>
    </row>
    <row r="112" spans="1:32" s="87" customFormat="1" ht="192.75" customHeight="1" x14ac:dyDescent="0.25">
      <c r="A112" s="100" t="s">
        <v>217</v>
      </c>
      <c r="B112" s="110" t="s">
        <v>218</v>
      </c>
      <c r="C112" s="103" t="s">
        <v>20</v>
      </c>
      <c r="D112" s="104">
        <v>10</v>
      </c>
      <c r="E112" s="156">
        <v>449925</v>
      </c>
      <c r="F112" s="127">
        <f t="shared" si="84"/>
        <v>4499250</v>
      </c>
      <c r="G112" s="134">
        <v>412591</v>
      </c>
      <c r="H112" s="128">
        <f t="shared" si="85"/>
        <v>4125910</v>
      </c>
      <c r="I112" s="132">
        <v>536000</v>
      </c>
      <c r="J112" s="161">
        <f t="shared" si="86"/>
        <v>5360000</v>
      </c>
      <c r="K112" s="154">
        <v>350000</v>
      </c>
      <c r="L112" s="155">
        <f t="shared" si="87"/>
        <v>3500000</v>
      </c>
      <c r="M112" s="111">
        <f t="shared" si="98"/>
        <v>431258</v>
      </c>
      <c r="N112" s="162">
        <f t="shared" si="88"/>
        <v>437129</v>
      </c>
      <c r="O112" s="163">
        <f t="shared" si="89"/>
        <v>-2.9272823354204336E-2</v>
      </c>
      <c r="P112" s="163">
        <f t="shared" si="90"/>
        <v>5.6134459164228434E-2</v>
      </c>
      <c r="Q112" s="163">
        <f t="shared" si="91"/>
        <v>-0.2261826600385699</v>
      </c>
      <c r="R112" s="163">
        <f t="shared" si="92"/>
        <v>0.19932102422854581</v>
      </c>
      <c r="S112" s="164">
        <f t="shared" si="93"/>
        <v>77744.856940293277</v>
      </c>
      <c r="T112" s="165">
        <f t="shared" si="79"/>
        <v>514873.85694029328</v>
      </c>
      <c r="U112" s="165">
        <f t="shared" si="80"/>
        <v>359384.14305970672</v>
      </c>
      <c r="V112" s="164">
        <f t="shared" si="94"/>
        <v>449925</v>
      </c>
      <c r="W112" s="164">
        <f t="shared" si="95"/>
        <v>412591</v>
      </c>
      <c r="X112" s="164" t="str">
        <f t="shared" si="96"/>
        <v/>
      </c>
      <c r="Y112" s="164" t="str">
        <f t="shared" si="97"/>
        <v/>
      </c>
      <c r="Z112" s="129">
        <f t="shared" si="81"/>
        <v>431258</v>
      </c>
      <c r="AA112" s="166">
        <f t="shared" si="82"/>
        <v>2</v>
      </c>
      <c r="AB112" s="89" t="s">
        <v>863</v>
      </c>
      <c r="AC112" s="89"/>
      <c r="AD112" s="89"/>
      <c r="AE112" s="130">
        <v>6</v>
      </c>
      <c r="AF112" s="131">
        <f t="shared" si="78"/>
        <v>2587548</v>
      </c>
    </row>
    <row r="113" spans="1:32" s="87" customFormat="1" ht="192.75" customHeight="1" x14ac:dyDescent="0.25">
      <c r="A113" s="100" t="s">
        <v>219</v>
      </c>
      <c r="B113" s="110" t="s">
        <v>220</v>
      </c>
      <c r="C113" s="103" t="s">
        <v>20</v>
      </c>
      <c r="D113" s="104">
        <v>10</v>
      </c>
      <c r="E113" s="156">
        <v>151725</v>
      </c>
      <c r="F113" s="127">
        <f t="shared" si="84"/>
        <v>1517250</v>
      </c>
      <c r="G113" s="134">
        <v>139738</v>
      </c>
      <c r="H113" s="128">
        <f t="shared" si="85"/>
        <v>1397380</v>
      </c>
      <c r="I113" s="132">
        <v>253600</v>
      </c>
      <c r="J113" s="161">
        <f t="shared" si="86"/>
        <v>2536000</v>
      </c>
      <c r="K113" s="154">
        <v>350000</v>
      </c>
      <c r="L113" s="155">
        <f t="shared" si="87"/>
        <v>3500000</v>
      </c>
      <c r="M113" s="111">
        <f t="shared" si="98"/>
        <v>181687.66666666666</v>
      </c>
      <c r="N113" s="162">
        <f t="shared" si="88"/>
        <v>223765.75</v>
      </c>
      <c r="O113" s="163">
        <f t="shared" si="89"/>
        <v>0.32194717019919272</v>
      </c>
      <c r="P113" s="163">
        <f t="shared" si="90"/>
        <v>0.37551658374885344</v>
      </c>
      <c r="Q113" s="163">
        <f t="shared" si="91"/>
        <v>-0.1333280450649843</v>
      </c>
      <c r="R113" s="163">
        <f t="shared" si="92"/>
        <v>-0.56413570888306186</v>
      </c>
      <c r="S113" s="164">
        <f t="shared" si="93"/>
        <v>98447.449225039178</v>
      </c>
      <c r="T113" s="165">
        <f t="shared" si="79"/>
        <v>322213.19922503916</v>
      </c>
      <c r="U113" s="165">
        <f t="shared" si="80"/>
        <v>125318.30077496082</v>
      </c>
      <c r="V113" s="164">
        <f t="shared" si="94"/>
        <v>151725</v>
      </c>
      <c r="W113" s="164">
        <f t="shared" si="95"/>
        <v>139738</v>
      </c>
      <c r="X113" s="164">
        <f t="shared" si="96"/>
        <v>253600</v>
      </c>
      <c r="Y113" s="164" t="str">
        <f t="shared" si="97"/>
        <v/>
      </c>
      <c r="Z113" s="129">
        <f t="shared" si="81"/>
        <v>181687.66666666666</v>
      </c>
      <c r="AA113" s="166">
        <f t="shared" si="82"/>
        <v>3</v>
      </c>
      <c r="AB113" s="89" t="s">
        <v>863</v>
      </c>
      <c r="AC113" s="89"/>
      <c r="AD113" s="89"/>
      <c r="AE113" s="130">
        <v>12</v>
      </c>
      <c r="AF113" s="131">
        <f t="shared" si="78"/>
        <v>2180252</v>
      </c>
    </row>
    <row r="114" spans="1:32" s="87" customFormat="1" ht="192.75" customHeight="1" x14ac:dyDescent="0.25">
      <c r="A114" s="100" t="s">
        <v>221</v>
      </c>
      <c r="B114" s="110" t="s">
        <v>222</v>
      </c>
      <c r="C114" s="103" t="s">
        <v>20</v>
      </c>
      <c r="D114" s="104">
        <v>10</v>
      </c>
      <c r="E114" s="156">
        <v>127050</v>
      </c>
      <c r="F114" s="127">
        <f t="shared" si="84"/>
        <v>1270500</v>
      </c>
      <c r="G114" s="134">
        <v>134428</v>
      </c>
      <c r="H114" s="128">
        <f t="shared" si="85"/>
        <v>1344280</v>
      </c>
      <c r="I114" s="132">
        <v>185000</v>
      </c>
      <c r="J114" s="161">
        <f t="shared" si="86"/>
        <v>1850000</v>
      </c>
      <c r="K114" s="154">
        <v>350000</v>
      </c>
      <c r="L114" s="155">
        <f t="shared" si="87"/>
        <v>3500000</v>
      </c>
      <c r="M114" s="111">
        <f t="shared" si="98"/>
        <v>148826</v>
      </c>
      <c r="N114" s="162">
        <f t="shared" si="88"/>
        <v>199119.5</v>
      </c>
      <c r="O114" s="163">
        <f t="shared" si="89"/>
        <v>0.3619409450104083</v>
      </c>
      <c r="P114" s="163">
        <f t="shared" si="90"/>
        <v>0.32488781862148108</v>
      </c>
      <c r="Q114" s="163">
        <f t="shared" si="91"/>
        <v>7.0909679865608366E-2</v>
      </c>
      <c r="R114" s="163">
        <f t="shared" si="92"/>
        <v>-0.75773844349749764</v>
      </c>
      <c r="S114" s="164">
        <f t="shared" si="93"/>
        <v>103832.05761067565</v>
      </c>
      <c r="T114" s="165">
        <f t="shared" si="79"/>
        <v>302951.55761067563</v>
      </c>
      <c r="U114" s="165">
        <f t="shared" si="80"/>
        <v>95287.442389324351</v>
      </c>
      <c r="V114" s="164">
        <f t="shared" si="94"/>
        <v>127050</v>
      </c>
      <c r="W114" s="164">
        <f t="shared" si="95"/>
        <v>134428</v>
      </c>
      <c r="X114" s="164">
        <f t="shared" si="96"/>
        <v>185000</v>
      </c>
      <c r="Y114" s="164" t="str">
        <f t="shared" si="97"/>
        <v/>
      </c>
      <c r="Z114" s="129">
        <f t="shared" si="81"/>
        <v>148826</v>
      </c>
      <c r="AA114" s="166">
        <f t="shared" si="82"/>
        <v>3</v>
      </c>
      <c r="AB114" s="89" t="s">
        <v>863</v>
      </c>
      <c r="AC114" s="89"/>
      <c r="AD114" s="89"/>
      <c r="AE114" s="130">
        <v>1</v>
      </c>
      <c r="AF114" s="131">
        <f t="shared" si="78"/>
        <v>148826</v>
      </c>
    </row>
    <row r="115" spans="1:32" ht="15" hidden="1" x14ac:dyDescent="0.2">
      <c r="A115" s="5" t="s">
        <v>223</v>
      </c>
      <c r="B115" s="10" t="s">
        <v>224</v>
      </c>
      <c r="C115" s="11" t="s">
        <v>20</v>
      </c>
      <c r="D115" s="12">
        <v>1</v>
      </c>
      <c r="E115" s="36">
        <v>1107015</v>
      </c>
      <c r="F115" s="35">
        <f t="shared" si="84"/>
        <v>1107015</v>
      </c>
      <c r="G115" s="40">
        <v>1097879</v>
      </c>
      <c r="H115" s="25">
        <f t="shared" si="85"/>
        <v>1097879</v>
      </c>
      <c r="I115" s="16">
        <v>789000</v>
      </c>
      <c r="J115" s="17">
        <f t="shared" si="86"/>
        <v>789000</v>
      </c>
      <c r="K115" s="28">
        <v>350000</v>
      </c>
      <c r="L115" s="29">
        <f t="shared" si="87"/>
        <v>350000</v>
      </c>
      <c r="M115" s="47">
        <f t="shared" si="98"/>
        <v>997964.66666666663</v>
      </c>
      <c r="N115" s="42">
        <f t="shared" si="88"/>
        <v>835973.5</v>
      </c>
      <c r="O115" s="43">
        <f t="shared" si="89"/>
        <v>-0.32422259796512698</v>
      </c>
      <c r="P115" s="43">
        <f t="shared" si="90"/>
        <v>-0.31329402187988009</v>
      </c>
      <c r="Q115" s="43">
        <f t="shared" si="91"/>
        <v>5.6190178277182201E-2</v>
      </c>
      <c r="R115" s="43">
        <f t="shared" si="92"/>
        <v>0.58132644156782476</v>
      </c>
      <c r="S115" s="21">
        <f t="shared" si="93"/>
        <v>356106.13495464146</v>
      </c>
      <c r="T115" s="22">
        <f t="shared" si="79"/>
        <v>1192079.6349546416</v>
      </c>
      <c r="U115" s="22">
        <f t="shared" si="80"/>
        <v>479867.36504535854</v>
      </c>
      <c r="V115" s="21">
        <f t="shared" si="94"/>
        <v>1107015</v>
      </c>
      <c r="W115" s="21">
        <f t="shared" si="95"/>
        <v>1097879</v>
      </c>
      <c r="X115" s="21">
        <f t="shared" si="96"/>
        <v>789000</v>
      </c>
      <c r="Y115" s="21" t="str">
        <f t="shared" si="97"/>
        <v/>
      </c>
      <c r="Z115" s="23">
        <f t="shared" si="81"/>
        <v>997964.66666666663</v>
      </c>
      <c r="AA115" s="20">
        <f t="shared" si="82"/>
        <v>3</v>
      </c>
      <c r="AB115" s="1" t="s">
        <v>863</v>
      </c>
      <c r="AE115" s="55"/>
      <c r="AF115" s="58">
        <f t="shared" si="78"/>
        <v>0</v>
      </c>
    </row>
    <row r="116" spans="1:32" s="87" customFormat="1" ht="192.75" customHeight="1" x14ac:dyDescent="0.25">
      <c r="A116" s="100" t="s">
        <v>225</v>
      </c>
      <c r="B116" s="110" t="s">
        <v>226</v>
      </c>
      <c r="C116" s="105" t="s">
        <v>20</v>
      </c>
      <c r="D116" s="104">
        <v>10</v>
      </c>
      <c r="E116" s="156">
        <v>2204200</v>
      </c>
      <c r="F116" s="127">
        <f t="shared" si="84"/>
        <v>22042000</v>
      </c>
      <c r="G116" s="134">
        <v>1989955</v>
      </c>
      <c r="H116" s="128">
        <f t="shared" si="85"/>
        <v>19899550</v>
      </c>
      <c r="I116" s="132">
        <v>1523000</v>
      </c>
      <c r="J116" s="161">
        <f t="shared" si="86"/>
        <v>15230000</v>
      </c>
      <c r="K116" s="154">
        <v>950000</v>
      </c>
      <c r="L116" s="155">
        <f t="shared" si="87"/>
        <v>9500000</v>
      </c>
      <c r="M116" s="111">
        <f t="shared" si="98"/>
        <v>1905718.3333333333</v>
      </c>
      <c r="N116" s="162">
        <f t="shared" si="88"/>
        <v>1666788.75</v>
      </c>
      <c r="O116" s="163">
        <f t="shared" si="89"/>
        <v>-0.322423132505544</v>
      </c>
      <c r="P116" s="163">
        <f t="shared" si="90"/>
        <v>-0.19388554788361745</v>
      </c>
      <c r="Q116" s="163">
        <f t="shared" si="91"/>
        <v>8.6266930947308085E-2</v>
      </c>
      <c r="R116" s="163">
        <f t="shared" si="92"/>
        <v>0.43004174944185336</v>
      </c>
      <c r="S116" s="164">
        <f t="shared" si="93"/>
        <v>556090.09867069498</v>
      </c>
      <c r="T116" s="165">
        <f t="shared" si="79"/>
        <v>2222878.848670695</v>
      </c>
      <c r="U116" s="165">
        <f t="shared" si="80"/>
        <v>1110698.651329305</v>
      </c>
      <c r="V116" s="164">
        <f t="shared" si="94"/>
        <v>2204200</v>
      </c>
      <c r="W116" s="164">
        <f t="shared" si="95"/>
        <v>1989955</v>
      </c>
      <c r="X116" s="164">
        <f t="shared" si="96"/>
        <v>1523000</v>
      </c>
      <c r="Y116" s="164" t="str">
        <f t="shared" si="97"/>
        <v/>
      </c>
      <c r="Z116" s="129">
        <f t="shared" si="81"/>
        <v>1905718.3333333333</v>
      </c>
      <c r="AA116" s="166">
        <f t="shared" si="82"/>
        <v>3</v>
      </c>
      <c r="AB116" s="89" t="s">
        <v>863</v>
      </c>
      <c r="AC116" s="89"/>
      <c r="AD116" s="89"/>
      <c r="AE116" s="130">
        <v>6</v>
      </c>
      <c r="AF116" s="131">
        <f t="shared" si="78"/>
        <v>11434310</v>
      </c>
    </row>
    <row r="117" spans="1:32" s="87" customFormat="1" ht="192.75" customHeight="1" x14ac:dyDescent="0.25">
      <c r="A117" s="100" t="s">
        <v>227</v>
      </c>
      <c r="B117" s="110" t="s">
        <v>228</v>
      </c>
      <c r="C117" s="105" t="s">
        <v>20</v>
      </c>
      <c r="D117" s="104">
        <v>10</v>
      </c>
      <c r="E117" s="156">
        <v>579890</v>
      </c>
      <c r="F117" s="127">
        <f t="shared" si="84"/>
        <v>5798900</v>
      </c>
      <c r="G117" s="134">
        <v>566113</v>
      </c>
      <c r="H117" s="128">
        <f t="shared" si="85"/>
        <v>5661130</v>
      </c>
      <c r="I117" s="132">
        <v>5450000</v>
      </c>
      <c r="J117" s="161">
        <f t="shared" si="86"/>
        <v>54500000</v>
      </c>
      <c r="K117" s="154">
        <v>550000</v>
      </c>
      <c r="L117" s="155">
        <f t="shared" si="87"/>
        <v>5500000</v>
      </c>
      <c r="M117" s="111">
        <f t="shared" si="98"/>
        <v>565334.33333333337</v>
      </c>
      <c r="N117" s="162">
        <f t="shared" si="88"/>
        <v>1786500.75</v>
      </c>
      <c r="O117" s="163">
        <f t="shared" si="89"/>
        <v>0.67540455832442281</v>
      </c>
      <c r="P117" s="163">
        <f t="shared" si="90"/>
        <v>0.68311628192711371</v>
      </c>
      <c r="Q117" s="163">
        <f t="shared" si="91"/>
        <v>-2.0506564298951457</v>
      </c>
      <c r="R117" s="163">
        <f t="shared" si="92"/>
        <v>0.69213558964360922</v>
      </c>
      <c r="S117" s="164">
        <f t="shared" si="93"/>
        <v>2442363.3787697488</v>
      </c>
      <c r="T117" s="165">
        <f t="shared" si="79"/>
        <v>4228864.1287697488</v>
      </c>
      <c r="U117" s="165">
        <f t="shared" si="80"/>
        <v>-655862.62876974884</v>
      </c>
      <c r="V117" s="164">
        <f t="shared" si="94"/>
        <v>579890</v>
      </c>
      <c r="W117" s="164">
        <f t="shared" si="95"/>
        <v>566113</v>
      </c>
      <c r="X117" s="164" t="str">
        <f t="shared" si="96"/>
        <v/>
      </c>
      <c r="Y117" s="164">
        <f t="shared" si="97"/>
        <v>550000</v>
      </c>
      <c r="Z117" s="129">
        <f t="shared" si="81"/>
        <v>565334.33333333337</v>
      </c>
      <c r="AA117" s="166">
        <f t="shared" si="82"/>
        <v>3</v>
      </c>
      <c r="AB117" s="89" t="s">
        <v>863</v>
      </c>
      <c r="AC117" s="89"/>
      <c r="AD117" s="89"/>
      <c r="AE117" s="130">
        <v>10</v>
      </c>
      <c r="AF117" s="131">
        <f t="shared" si="78"/>
        <v>5653343.333333334</v>
      </c>
    </row>
    <row r="118" spans="1:32" ht="15" hidden="1" x14ac:dyDescent="0.2">
      <c r="A118" s="5" t="s">
        <v>229</v>
      </c>
      <c r="B118" s="10" t="s">
        <v>230</v>
      </c>
      <c r="C118" s="11" t="s">
        <v>20</v>
      </c>
      <c r="D118" s="12">
        <v>10</v>
      </c>
      <c r="E118" s="36">
        <v>648900</v>
      </c>
      <c r="F118" s="35">
        <f t="shared" si="84"/>
        <v>6489000</v>
      </c>
      <c r="G118" s="40">
        <v>698071</v>
      </c>
      <c r="H118" s="25">
        <f t="shared" si="85"/>
        <v>6980710</v>
      </c>
      <c r="I118" s="16">
        <v>1550000</v>
      </c>
      <c r="J118" s="17">
        <f t="shared" si="86"/>
        <v>15500000</v>
      </c>
      <c r="K118" s="28">
        <v>350000</v>
      </c>
      <c r="L118" s="29">
        <f t="shared" si="87"/>
        <v>3500000</v>
      </c>
      <c r="M118" s="47">
        <f t="shared" si="98"/>
        <v>565657</v>
      </c>
      <c r="N118" s="42">
        <f t="shared" si="88"/>
        <v>811742.75</v>
      </c>
      <c r="O118" s="43">
        <f t="shared" si="89"/>
        <v>0.20060881356809157</v>
      </c>
      <c r="P118" s="43">
        <f t="shared" si="90"/>
        <v>0.14003420418599366</v>
      </c>
      <c r="Q118" s="43">
        <f t="shared" si="91"/>
        <v>-0.90947193553622752</v>
      </c>
      <c r="R118" s="43">
        <f t="shared" si="92"/>
        <v>0.56882891778214217</v>
      </c>
      <c r="S118" s="21">
        <f t="shared" si="93"/>
        <v>515644.95612477063</v>
      </c>
      <c r="T118" s="22">
        <f t="shared" si="79"/>
        <v>1327387.7061247707</v>
      </c>
      <c r="U118" s="22">
        <f t="shared" si="80"/>
        <v>296097.79387522937</v>
      </c>
      <c r="V118" s="21">
        <f t="shared" si="94"/>
        <v>648900</v>
      </c>
      <c r="W118" s="21">
        <f t="shared" si="95"/>
        <v>698071</v>
      </c>
      <c r="X118" s="21" t="str">
        <f t="shared" si="96"/>
        <v/>
      </c>
      <c r="Y118" s="21">
        <f t="shared" si="97"/>
        <v>350000</v>
      </c>
      <c r="Z118" s="23">
        <f t="shared" si="81"/>
        <v>565657</v>
      </c>
      <c r="AA118" s="20">
        <f t="shared" si="82"/>
        <v>3</v>
      </c>
      <c r="AB118" s="1" t="s">
        <v>863</v>
      </c>
      <c r="AE118" s="55"/>
      <c r="AF118" s="58">
        <f t="shared" si="78"/>
        <v>0</v>
      </c>
    </row>
    <row r="119" spans="1:32" ht="15" hidden="1" x14ac:dyDescent="0.2">
      <c r="A119" s="5" t="s">
        <v>231</v>
      </c>
      <c r="B119" s="10" t="s">
        <v>232</v>
      </c>
      <c r="C119" s="11" t="s">
        <v>20</v>
      </c>
      <c r="D119" s="12">
        <v>10</v>
      </c>
      <c r="E119" s="36">
        <v>551050</v>
      </c>
      <c r="F119" s="35">
        <f t="shared" si="84"/>
        <v>5510500</v>
      </c>
      <c r="G119" s="40">
        <v>548517</v>
      </c>
      <c r="H119" s="25">
        <f t="shared" si="85"/>
        <v>5485170</v>
      </c>
      <c r="I119" s="16">
        <v>1590000</v>
      </c>
      <c r="J119" s="17">
        <f t="shared" si="86"/>
        <v>15900000</v>
      </c>
      <c r="K119" s="28">
        <v>650000</v>
      </c>
      <c r="L119" s="29">
        <f t="shared" si="87"/>
        <v>6500000</v>
      </c>
      <c r="M119" s="47">
        <f t="shared" si="98"/>
        <v>583189</v>
      </c>
      <c r="N119" s="42">
        <f t="shared" si="88"/>
        <v>834891.75</v>
      </c>
      <c r="O119" s="43">
        <f t="shared" si="89"/>
        <v>0.33997431403532252</v>
      </c>
      <c r="P119" s="43">
        <f t="shared" si="90"/>
        <v>0.34300824028983401</v>
      </c>
      <c r="Q119" s="43">
        <f t="shared" si="91"/>
        <v>-0.90443850954330296</v>
      </c>
      <c r="R119" s="43">
        <f t="shared" si="92"/>
        <v>0.22145595521814654</v>
      </c>
      <c r="S119" s="21">
        <f t="shared" si="93"/>
        <v>505618.45460674854</v>
      </c>
      <c r="T119" s="22">
        <f t="shared" si="79"/>
        <v>1340510.2046067487</v>
      </c>
      <c r="U119" s="22">
        <f t="shared" si="80"/>
        <v>329273.29539325146</v>
      </c>
      <c r="V119" s="21">
        <f t="shared" si="94"/>
        <v>551050</v>
      </c>
      <c r="W119" s="21">
        <f t="shared" si="95"/>
        <v>548517</v>
      </c>
      <c r="X119" s="21" t="str">
        <f t="shared" si="96"/>
        <v/>
      </c>
      <c r="Y119" s="21">
        <f t="shared" si="97"/>
        <v>650000</v>
      </c>
      <c r="Z119" s="23">
        <f t="shared" si="81"/>
        <v>583189</v>
      </c>
      <c r="AA119" s="20">
        <f t="shared" si="82"/>
        <v>3</v>
      </c>
      <c r="AB119" s="1" t="s">
        <v>863</v>
      </c>
      <c r="AE119" s="55"/>
      <c r="AF119" s="58">
        <f t="shared" si="78"/>
        <v>0</v>
      </c>
    </row>
    <row r="120" spans="1:32" s="87" customFormat="1" ht="192.75" customHeight="1" x14ac:dyDescent="0.25">
      <c r="A120" s="100" t="s">
        <v>233</v>
      </c>
      <c r="B120" s="110" t="s">
        <v>234</v>
      </c>
      <c r="C120" s="105" t="s">
        <v>20</v>
      </c>
      <c r="D120" s="104">
        <v>10</v>
      </c>
      <c r="E120" s="156">
        <v>350200</v>
      </c>
      <c r="F120" s="127">
        <f t="shared" si="84"/>
        <v>3502000</v>
      </c>
      <c r="G120" s="134">
        <v>320461</v>
      </c>
      <c r="H120" s="128">
        <f t="shared" si="85"/>
        <v>3204610</v>
      </c>
      <c r="I120" s="132">
        <v>498500</v>
      </c>
      <c r="J120" s="161">
        <f t="shared" si="86"/>
        <v>4985000</v>
      </c>
      <c r="K120" s="154">
        <v>280000</v>
      </c>
      <c r="L120" s="155">
        <f t="shared" si="87"/>
        <v>2800000</v>
      </c>
      <c r="M120" s="111">
        <f t="shared" si="98"/>
        <v>316887</v>
      </c>
      <c r="N120" s="162">
        <f t="shared" si="88"/>
        <v>362290.25</v>
      </c>
      <c r="O120" s="163">
        <f t="shared" si="89"/>
        <v>3.3371723362690564E-2</v>
      </c>
      <c r="P120" s="163">
        <f t="shared" si="90"/>
        <v>0.11545784077821586</v>
      </c>
      <c r="Q120" s="163">
        <f t="shared" si="91"/>
        <v>-0.37596857768046466</v>
      </c>
      <c r="R120" s="163">
        <f t="shared" si="92"/>
        <v>0.22713901353955845</v>
      </c>
      <c r="S120" s="164">
        <f t="shared" si="93"/>
        <v>95255.16878495361</v>
      </c>
      <c r="T120" s="165">
        <f t="shared" si="79"/>
        <v>457545.4187849536</v>
      </c>
      <c r="U120" s="165">
        <f t="shared" si="80"/>
        <v>267035.0812150464</v>
      </c>
      <c r="V120" s="164">
        <f t="shared" si="94"/>
        <v>350200</v>
      </c>
      <c r="W120" s="164">
        <f t="shared" si="95"/>
        <v>320461</v>
      </c>
      <c r="X120" s="164" t="str">
        <f t="shared" si="96"/>
        <v/>
      </c>
      <c r="Y120" s="164">
        <f t="shared" si="97"/>
        <v>280000</v>
      </c>
      <c r="Z120" s="129">
        <f t="shared" si="81"/>
        <v>316887</v>
      </c>
      <c r="AA120" s="166">
        <f t="shared" si="82"/>
        <v>3</v>
      </c>
      <c r="AB120" s="89" t="s">
        <v>863</v>
      </c>
      <c r="AC120" s="89"/>
      <c r="AD120" s="89"/>
      <c r="AE120" s="130">
        <v>1</v>
      </c>
      <c r="AF120" s="131">
        <f t="shared" si="78"/>
        <v>316887</v>
      </c>
    </row>
    <row r="121" spans="1:32" ht="15" hidden="1" x14ac:dyDescent="0.2">
      <c r="A121" s="5" t="s">
        <v>235</v>
      </c>
      <c r="B121" s="10" t="s">
        <v>236</v>
      </c>
      <c r="C121" s="11" t="s">
        <v>20</v>
      </c>
      <c r="D121" s="12">
        <v>10</v>
      </c>
      <c r="E121" s="36">
        <v>82400</v>
      </c>
      <c r="F121" s="35">
        <f t="shared" si="84"/>
        <v>824000</v>
      </c>
      <c r="G121" s="40">
        <v>84760</v>
      </c>
      <c r="H121" s="25">
        <f t="shared" si="85"/>
        <v>847600</v>
      </c>
      <c r="I121" s="16">
        <v>96900</v>
      </c>
      <c r="J121" s="17">
        <f t="shared" si="86"/>
        <v>969000</v>
      </c>
      <c r="K121" s="28">
        <v>80000</v>
      </c>
      <c r="L121" s="29">
        <f t="shared" si="87"/>
        <v>800000</v>
      </c>
      <c r="M121" s="47">
        <f t="shared" ref="M121:M122" si="99">N121</f>
        <v>86015</v>
      </c>
      <c r="N121" s="46">
        <f t="shared" si="88"/>
        <v>86015</v>
      </c>
      <c r="O121" s="43">
        <f t="shared" si="89"/>
        <v>4.202755333372088E-2</v>
      </c>
      <c r="P121" s="43">
        <f t="shared" si="90"/>
        <v>1.459047840492933E-2</v>
      </c>
      <c r="Q121" s="43">
        <f t="shared" si="91"/>
        <v>-0.12654769516944708</v>
      </c>
      <c r="R121" s="43">
        <f t="shared" si="92"/>
        <v>6.9929663430796984E-2</v>
      </c>
      <c r="S121" s="21">
        <f t="shared" si="93"/>
        <v>7512.3609249467418</v>
      </c>
      <c r="T121" s="22">
        <f t="shared" si="79"/>
        <v>93527.360924946741</v>
      </c>
      <c r="U121" s="22">
        <f t="shared" si="80"/>
        <v>78502.639075053259</v>
      </c>
      <c r="V121" s="21">
        <f t="shared" si="94"/>
        <v>82400</v>
      </c>
      <c r="W121" s="21">
        <f t="shared" si="95"/>
        <v>84760</v>
      </c>
      <c r="X121" s="21" t="str">
        <f t="shared" si="96"/>
        <v/>
      </c>
      <c r="Y121" s="21">
        <f t="shared" si="97"/>
        <v>80000</v>
      </c>
      <c r="Z121" s="23">
        <f t="shared" si="81"/>
        <v>82386.666666666672</v>
      </c>
      <c r="AA121" s="20">
        <f t="shared" si="82"/>
        <v>3</v>
      </c>
      <c r="AB121" s="44" t="s">
        <v>873</v>
      </c>
      <c r="AE121" s="55"/>
      <c r="AF121" s="58">
        <f t="shared" si="78"/>
        <v>0</v>
      </c>
    </row>
    <row r="122" spans="1:32" ht="15" hidden="1" x14ac:dyDescent="0.2">
      <c r="A122" s="5" t="s">
        <v>237</v>
      </c>
      <c r="B122" s="10" t="s">
        <v>238</v>
      </c>
      <c r="C122" s="11" t="s">
        <v>20</v>
      </c>
      <c r="D122" s="12">
        <v>10</v>
      </c>
      <c r="E122" s="36">
        <v>316210</v>
      </c>
      <c r="F122" s="35">
        <f t="shared" si="84"/>
        <v>3162100</v>
      </c>
      <c r="G122" s="40">
        <v>345857</v>
      </c>
      <c r="H122" s="25">
        <f t="shared" si="85"/>
        <v>3458570</v>
      </c>
      <c r="I122" s="16">
        <v>301500</v>
      </c>
      <c r="J122" s="17">
        <f t="shared" si="86"/>
        <v>3015000</v>
      </c>
      <c r="K122" s="28">
        <v>280000</v>
      </c>
      <c r="L122" s="29">
        <f t="shared" si="87"/>
        <v>2800000</v>
      </c>
      <c r="M122" s="47">
        <f t="shared" si="99"/>
        <v>310891.75</v>
      </c>
      <c r="N122" s="46">
        <f t="shared" si="88"/>
        <v>310891.75</v>
      </c>
      <c r="O122" s="43">
        <f t="shared" si="89"/>
        <v>-1.7106436565138772E-2</v>
      </c>
      <c r="P122" s="43">
        <f t="shared" si="90"/>
        <v>-0.11246760327348659</v>
      </c>
      <c r="Q122" s="43">
        <f t="shared" si="91"/>
        <v>3.0209067947283952E-2</v>
      </c>
      <c r="R122" s="43">
        <f t="shared" si="92"/>
        <v>9.9364971891341636E-2</v>
      </c>
      <c r="S122" s="21">
        <f t="shared" si="93"/>
        <v>27648.735213688647</v>
      </c>
      <c r="T122" s="22">
        <f t="shared" si="79"/>
        <v>338540.48521368863</v>
      </c>
      <c r="U122" s="22">
        <f t="shared" si="80"/>
        <v>283243.01478631137</v>
      </c>
      <c r="V122" s="21">
        <f t="shared" si="94"/>
        <v>316210</v>
      </c>
      <c r="W122" s="21" t="str">
        <f t="shared" si="95"/>
        <v/>
      </c>
      <c r="X122" s="21">
        <f t="shared" si="96"/>
        <v>301500</v>
      </c>
      <c r="Y122" s="21" t="str">
        <f t="shared" si="97"/>
        <v/>
      </c>
      <c r="Z122" s="23">
        <f t="shared" si="81"/>
        <v>308855</v>
      </c>
      <c r="AA122" s="20">
        <f t="shared" si="82"/>
        <v>2</v>
      </c>
      <c r="AB122" s="44" t="s">
        <v>873</v>
      </c>
      <c r="AE122" s="55"/>
      <c r="AF122" s="58">
        <f t="shared" si="78"/>
        <v>0</v>
      </c>
    </row>
    <row r="123" spans="1:32" ht="15.75" hidden="1" x14ac:dyDescent="0.2">
      <c r="A123" s="8">
        <v>8</v>
      </c>
      <c r="B123" s="255" t="s">
        <v>239</v>
      </c>
      <c r="C123" s="255"/>
      <c r="D123" s="255"/>
      <c r="E123" s="255"/>
      <c r="F123" s="255"/>
      <c r="G123" s="49"/>
      <c r="H123" s="49"/>
      <c r="I123" s="49"/>
      <c r="J123" s="49"/>
      <c r="K123" s="49"/>
      <c r="L123" s="49"/>
      <c r="M123" s="59"/>
      <c r="N123" s="256"/>
      <c r="O123" s="257"/>
      <c r="P123" s="257"/>
      <c r="Q123" s="257"/>
      <c r="R123" s="257"/>
      <c r="S123" s="257"/>
      <c r="T123" s="257"/>
      <c r="U123" s="257"/>
      <c r="V123" s="257"/>
      <c r="W123" s="257"/>
      <c r="X123" s="257"/>
      <c r="Y123" s="257"/>
      <c r="Z123" s="257"/>
      <c r="AA123" s="258"/>
      <c r="AB123" s="1" t="s">
        <v>863</v>
      </c>
      <c r="AE123" s="55"/>
      <c r="AF123" s="58">
        <f t="shared" si="78"/>
        <v>0</v>
      </c>
    </row>
    <row r="124" spans="1:32" ht="15" hidden="1" x14ac:dyDescent="0.2">
      <c r="A124" s="5" t="s">
        <v>240</v>
      </c>
      <c r="B124" s="10" t="s">
        <v>241</v>
      </c>
      <c r="C124" s="11" t="s">
        <v>32</v>
      </c>
      <c r="D124" s="12">
        <v>200</v>
      </c>
      <c r="E124" s="36">
        <v>114870</v>
      </c>
      <c r="F124" s="35">
        <f t="shared" ref="F124:F187" si="100">+D124*E124</f>
        <v>22974000</v>
      </c>
      <c r="G124" s="40">
        <v>108565</v>
      </c>
      <c r="H124" s="25">
        <f t="shared" ref="H124:H187" si="101">+D124*G124</f>
        <v>21713000</v>
      </c>
      <c r="I124" s="16">
        <v>129000</v>
      </c>
      <c r="J124" s="17">
        <f t="shared" ref="J124:J187" si="102">+I124*D124</f>
        <v>25800000</v>
      </c>
      <c r="K124" s="28">
        <v>120000</v>
      </c>
      <c r="L124" s="29">
        <f t="shared" ref="L124:L187" si="103">+K124*D124</f>
        <v>24000000</v>
      </c>
      <c r="M124" s="47">
        <f>N124</f>
        <v>118108.75</v>
      </c>
      <c r="N124" s="46">
        <f t="shared" ref="N124:N155" si="104">AVERAGE(E124,G124,I124,K124)</f>
        <v>118108.75</v>
      </c>
      <c r="O124" s="43">
        <f t="shared" ref="O124:O155" si="105">1-E124/N124</f>
        <v>2.7421761723835036E-2</v>
      </c>
      <c r="P124" s="43">
        <f t="shared" ref="P124:P155" si="106">1-G124/N124</f>
        <v>8.0804766793315497E-2</v>
      </c>
      <c r="Q124" s="43">
        <f t="shared" ref="Q124:Q155" si="107">1-I124/N124</f>
        <v>-9.2213743689607997E-2</v>
      </c>
      <c r="R124" s="43">
        <f t="shared" ref="R124:R155" si="108">1-K124/N124</f>
        <v>-1.6012784827542426E-2</v>
      </c>
      <c r="S124" s="21">
        <f t="shared" ref="S124:S155" si="109">STDEV(E124,G124,I124,K124)</f>
        <v>8636.5274416283773</v>
      </c>
      <c r="T124" s="22">
        <f t="shared" si="79"/>
        <v>126745.27744162838</v>
      </c>
      <c r="U124" s="22">
        <f t="shared" si="80"/>
        <v>109472.22255837162</v>
      </c>
      <c r="V124" s="21">
        <f t="shared" ref="V124:V155" si="110">IF(AND(E124&lt;=$T124,E124&gt;=$U124),E124,"")</f>
        <v>114870</v>
      </c>
      <c r="W124" s="21" t="str">
        <f t="shared" ref="W124:W155" si="111">IF(AND(G124&lt;=$T124,G124&gt;=$U124),G124,"")</f>
        <v/>
      </c>
      <c r="X124" s="21" t="str">
        <f t="shared" ref="X124:X155" si="112">IF(AND(I124&lt;=$T124,I124&gt;=$U124),I124,"")</f>
        <v/>
      </c>
      <c r="Y124" s="21">
        <f t="shared" ref="Y124:Y155" si="113">IF(AND(K124&lt;=$T124,K124&gt;=$U124),K124,"")</f>
        <v>120000</v>
      </c>
      <c r="Z124" s="23">
        <f t="shared" si="81"/>
        <v>117435</v>
      </c>
      <c r="AA124" s="20">
        <f t="shared" si="82"/>
        <v>2</v>
      </c>
      <c r="AB124" s="44" t="s">
        <v>873</v>
      </c>
      <c r="AE124" s="55"/>
      <c r="AF124" s="58">
        <f t="shared" si="78"/>
        <v>0</v>
      </c>
    </row>
    <row r="125" spans="1:32" ht="15" hidden="1" x14ac:dyDescent="0.2">
      <c r="A125" s="5" t="s">
        <v>242</v>
      </c>
      <c r="B125" s="10" t="s">
        <v>243</v>
      </c>
      <c r="C125" s="11" t="s">
        <v>32</v>
      </c>
      <c r="D125" s="12">
        <v>200</v>
      </c>
      <c r="E125" s="36">
        <v>46082</v>
      </c>
      <c r="F125" s="35">
        <f t="shared" si="100"/>
        <v>9216400</v>
      </c>
      <c r="G125" s="40">
        <v>47170</v>
      </c>
      <c r="H125" s="25">
        <f t="shared" si="101"/>
        <v>9434000</v>
      </c>
      <c r="I125" s="16">
        <v>29926</v>
      </c>
      <c r="J125" s="17">
        <f t="shared" si="102"/>
        <v>5985200</v>
      </c>
      <c r="K125" s="28">
        <v>42530</v>
      </c>
      <c r="L125" s="29">
        <f t="shared" si="103"/>
        <v>8506000</v>
      </c>
      <c r="M125" s="47">
        <f t="shared" ref="M125:M188" si="114">Z125</f>
        <v>45260.666666666664</v>
      </c>
      <c r="N125" s="42">
        <f t="shared" si="104"/>
        <v>41427</v>
      </c>
      <c r="O125" s="43">
        <f t="shared" si="105"/>
        <v>-0.11236633113669825</v>
      </c>
      <c r="P125" s="43">
        <f t="shared" si="106"/>
        <v>-0.13862939628744542</v>
      </c>
      <c r="Q125" s="43">
        <f t="shared" si="107"/>
        <v>0.27762087527457935</v>
      </c>
      <c r="R125" s="43">
        <f t="shared" si="108"/>
        <v>-2.6625147850435793E-2</v>
      </c>
      <c r="S125" s="21">
        <f t="shared" si="109"/>
        <v>7919.1894366363867</v>
      </c>
      <c r="T125" s="22">
        <f t="shared" si="79"/>
        <v>49346.189436636385</v>
      </c>
      <c r="U125" s="22">
        <f t="shared" si="80"/>
        <v>33507.810563363615</v>
      </c>
      <c r="V125" s="21">
        <f t="shared" si="110"/>
        <v>46082</v>
      </c>
      <c r="W125" s="21">
        <f t="shared" si="111"/>
        <v>47170</v>
      </c>
      <c r="X125" s="21" t="str">
        <f t="shared" si="112"/>
        <v/>
      </c>
      <c r="Y125" s="21">
        <f t="shared" si="113"/>
        <v>42530</v>
      </c>
      <c r="Z125" s="23">
        <f t="shared" si="81"/>
        <v>45260.666666666664</v>
      </c>
      <c r="AA125" s="20">
        <f t="shared" si="82"/>
        <v>3</v>
      </c>
      <c r="AB125" s="1" t="s">
        <v>863</v>
      </c>
      <c r="AE125" s="55"/>
      <c r="AF125" s="58">
        <f t="shared" si="78"/>
        <v>0</v>
      </c>
    </row>
    <row r="126" spans="1:32" ht="15" hidden="1" x14ac:dyDescent="0.2">
      <c r="A126" s="5" t="s">
        <v>244</v>
      </c>
      <c r="B126" s="10" t="s">
        <v>245</v>
      </c>
      <c r="C126" s="11" t="s">
        <v>32</v>
      </c>
      <c r="D126" s="12">
        <v>200</v>
      </c>
      <c r="E126" s="36">
        <v>56668</v>
      </c>
      <c r="F126" s="35">
        <f t="shared" si="100"/>
        <v>11333600</v>
      </c>
      <c r="G126" s="40">
        <v>60550</v>
      </c>
      <c r="H126" s="25">
        <f t="shared" si="101"/>
        <v>12110000</v>
      </c>
      <c r="I126" s="16">
        <v>34840</v>
      </c>
      <c r="J126" s="17">
        <f t="shared" si="102"/>
        <v>6968000</v>
      </c>
      <c r="K126" s="28">
        <v>51000</v>
      </c>
      <c r="L126" s="29">
        <f t="shared" si="103"/>
        <v>10200000</v>
      </c>
      <c r="M126" s="47">
        <f t="shared" si="114"/>
        <v>56072.666666666664</v>
      </c>
      <c r="N126" s="42">
        <f t="shared" si="104"/>
        <v>50764.5</v>
      </c>
      <c r="O126" s="43">
        <f t="shared" si="105"/>
        <v>-0.11629189689645325</v>
      </c>
      <c r="P126" s="43">
        <f t="shared" si="106"/>
        <v>-0.1927626589447351</v>
      </c>
      <c r="Q126" s="43">
        <f t="shared" si="107"/>
        <v>0.31369362448167515</v>
      </c>
      <c r="R126" s="43">
        <f t="shared" si="108"/>
        <v>-4.6390686404869097E-3</v>
      </c>
      <c r="S126" s="21">
        <f t="shared" si="109"/>
        <v>11317.427313660999</v>
      </c>
      <c r="T126" s="22">
        <f t="shared" si="79"/>
        <v>62081.927313660999</v>
      </c>
      <c r="U126" s="22">
        <f t="shared" si="80"/>
        <v>39447.072686339001</v>
      </c>
      <c r="V126" s="21">
        <f t="shared" si="110"/>
        <v>56668</v>
      </c>
      <c r="W126" s="21">
        <f t="shared" si="111"/>
        <v>60550</v>
      </c>
      <c r="X126" s="21" t="str">
        <f t="shared" si="112"/>
        <v/>
      </c>
      <c r="Y126" s="21">
        <f t="shared" si="113"/>
        <v>51000</v>
      </c>
      <c r="Z126" s="23">
        <f t="shared" si="81"/>
        <v>56072.666666666664</v>
      </c>
      <c r="AA126" s="20">
        <f t="shared" si="82"/>
        <v>3</v>
      </c>
      <c r="AB126" s="1" t="s">
        <v>863</v>
      </c>
      <c r="AE126" s="55"/>
      <c r="AF126" s="58">
        <f t="shared" si="78"/>
        <v>0</v>
      </c>
    </row>
    <row r="127" spans="1:32" ht="15" hidden="1" x14ac:dyDescent="0.2">
      <c r="A127" s="5" t="s">
        <v>246</v>
      </c>
      <c r="B127" s="10" t="s">
        <v>247</v>
      </c>
      <c r="C127" s="11" t="s">
        <v>32</v>
      </c>
      <c r="D127" s="12">
        <v>200</v>
      </c>
      <c r="E127" s="36">
        <v>39460</v>
      </c>
      <c r="F127" s="35">
        <f t="shared" si="100"/>
        <v>7892000</v>
      </c>
      <c r="G127" s="40">
        <v>38923</v>
      </c>
      <c r="H127" s="25">
        <f t="shared" si="101"/>
        <v>7784600</v>
      </c>
      <c r="I127" s="16">
        <v>24430</v>
      </c>
      <c r="J127" s="17">
        <f t="shared" si="102"/>
        <v>4886000</v>
      </c>
      <c r="K127" s="28">
        <v>62600</v>
      </c>
      <c r="L127" s="29">
        <f t="shared" si="103"/>
        <v>12520000</v>
      </c>
      <c r="M127" s="47">
        <f t="shared" si="114"/>
        <v>39191.5</v>
      </c>
      <c r="N127" s="42">
        <f t="shared" si="104"/>
        <v>41353.25</v>
      </c>
      <c r="O127" s="43">
        <f t="shared" si="105"/>
        <v>4.5782375024937538E-2</v>
      </c>
      <c r="P127" s="43">
        <f t="shared" si="106"/>
        <v>5.876805329689927E-2</v>
      </c>
      <c r="Q127" s="43">
        <f t="shared" si="107"/>
        <v>0.40923627526252471</v>
      </c>
      <c r="R127" s="43">
        <f t="shared" si="108"/>
        <v>-0.51378670358436151</v>
      </c>
      <c r="S127" s="21">
        <f t="shared" si="109"/>
        <v>15783.021328313536</v>
      </c>
      <c r="T127" s="22">
        <f t="shared" si="79"/>
        <v>57136.271328313538</v>
      </c>
      <c r="U127" s="22">
        <f t="shared" si="80"/>
        <v>25570.228671686462</v>
      </c>
      <c r="V127" s="21">
        <f t="shared" si="110"/>
        <v>39460</v>
      </c>
      <c r="W127" s="21">
        <f t="shared" si="111"/>
        <v>38923</v>
      </c>
      <c r="X127" s="21" t="str">
        <f t="shared" si="112"/>
        <v/>
      </c>
      <c r="Y127" s="21" t="str">
        <f t="shared" si="113"/>
        <v/>
      </c>
      <c r="Z127" s="23">
        <f t="shared" si="81"/>
        <v>39191.5</v>
      </c>
      <c r="AA127" s="20">
        <f t="shared" si="82"/>
        <v>2</v>
      </c>
      <c r="AB127" s="1" t="s">
        <v>863</v>
      </c>
      <c r="AE127" s="55"/>
      <c r="AF127" s="58">
        <f t="shared" si="78"/>
        <v>0</v>
      </c>
    </row>
    <row r="128" spans="1:32" ht="15" hidden="1" x14ac:dyDescent="0.2">
      <c r="A128" s="5" t="s">
        <v>248</v>
      </c>
      <c r="B128" s="10" t="s">
        <v>249</v>
      </c>
      <c r="C128" s="11" t="s">
        <v>32</v>
      </c>
      <c r="D128" s="12">
        <v>200</v>
      </c>
      <c r="E128" s="36">
        <v>36840</v>
      </c>
      <c r="F128" s="35">
        <f t="shared" si="100"/>
        <v>7368000</v>
      </c>
      <c r="G128" s="40">
        <v>36090</v>
      </c>
      <c r="H128" s="25">
        <f t="shared" si="101"/>
        <v>7218000</v>
      </c>
      <c r="I128" s="16">
        <v>18918</v>
      </c>
      <c r="J128" s="17">
        <f t="shared" si="102"/>
        <v>3783600</v>
      </c>
      <c r="K128" s="28">
        <v>51600</v>
      </c>
      <c r="L128" s="29">
        <f t="shared" si="103"/>
        <v>10320000</v>
      </c>
      <c r="M128" s="47">
        <f t="shared" si="114"/>
        <v>36465</v>
      </c>
      <c r="N128" s="42">
        <f t="shared" si="104"/>
        <v>35862</v>
      </c>
      <c r="O128" s="43">
        <f t="shared" si="105"/>
        <v>-2.7271206290781391E-2</v>
      </c>
      <c r="P128" s="43">
        <f t="shared" si="106"/>
        <v>-6.3577045340472704E-3</v>
      </c>
      <c r="Q128" s="43">
        <f t="shared" si="107"/>
        <v>0.47247783168813784</v>
      </c>
      <c r="R128" s="43">
        <f t="shared" si="108"/>
        <v>-0.43884892086330929</v>
      </c>
      <c r="S128" s="21">
        <f t="shared" si="109"/>
        <v>13364.034420787759</v>
      </c>
      <c r="T128" s="22">
        <f t="shared" si="79"/>
        <v>49226.034420787757</v>
      </c>
      <c r="U128" s="22">
        <f t="shared" si="80"/>
        <v>22497.965579212243</v>
      </c>
      <c r="V128" s="21">
        <f t="shared" si="110"/>
        <v>36840</v>
      </c>
      <c r="W128" s="21">
        <f t="shared" si="111"/>
        <v>36090</v>
      </c>
      <c r="X128" s="21" t="str">
        <f t="shared" si="112"/>
        <v/>
      </c>
      <c r="Y128" s="21" t="str">
        <f t="shared" si="113"/>
        <v/>
      </c>
      <c r="Z128" s="23">
        <f t="shared" si="81"/>
        <v>36465</v>
      </c>
      <c r="AA128" s="20">
        <f t="shared" si="82"/>
        <v>2</v>
      </c>
      <c r="AB128" s="1" t="s">
        <v>863</v>
      </c>
      <c r="AE128" s="55"/>
      <c r="AF128" s="58">
        <f t="shared" si="78"/>
        <v>0</v>
      </c>
    </row>
    <row r="129" spans="1:32" ht="25.5" hidden="1" x14ac:dyDescent="0.2">
      <c r="A129" s="5" t="s">
        <v>250</v>
      </c>
      <c r="B129" s="10" t="s">
        <v>251</v>
      </c>
      <c r="C129" s="11" t="s">
        <v>32</v>
      </c>
      <c r="D129" s="12">
        <v>200</v>
      </c>
      <c r="E129" s="36">
        <v>27860</v>
      </c>
      <c r="F129" s="35">
        <f t="shared" si="100"/>
        <v>5572000</v>
      </c>
      <c r="G129" s="40">
        <v>27602</v>
      </c>
      <c r="H129" s="25">
        <f t="shared" si="101"/>
        <v>5520400</v>
      </c>
      <c r="I129" s="16">
        <v>58000</v>
      </c>
      <c r="J129" s="17">
        <f t="shared" si="102"/>
        <v>11600000</v>
      </c>
      <c r="K129" s="28">
        <v>84000</v>
      </c>
      <c r="L129" s="29">
        <f t="shared" si="103"/>
        <v>16800000</v>
      </c>
      <c r="M129" s="47">
        <f t="shared" si="114"/>
        <v>37820.666666666664</v>
      </c>
      <c r="N129" s="42">
        <f t="shared" si="104"/>
        <v>49365.5</v>
      </c>
      <c r="O129" s="43">
        <f t="shared" si="105"/>
        <v>0.43563824938469176</v>
      </c>
      <c r="P129" s="43">
        <f t="shared" si="106"/>
        <v>0.44086457141120827</v>
      </c>
      <c r="Q129" s="43">
        <f t="shared" si="107"/>
        <v>-0.17490960286029722</v>
      </c>
      <c r="R129" s="43">
        <f t="shared" si="108"/>
        <v>-0.70159321793560281</v>
      </c>
      <c r="S129" s="21">
        <f t="shared" si="109"/>
        <v>27143.075501252002</v>
      </c>
      <c r="T129" s="22">
        <f t="shared" si="79"/>
        <v>76508.575501251995</v>
      </c>
      <c r="U129" s="22">
        <f t="shared" si="80"/>
        <v>22222.424498747998</v>
      </c>
      <c r="V129" s="21">
        <f t="shared" si="110"/>
        <v>27860</v>
      </c>
      <c r="W129" s="21">
        <f t="shared" si="111"/>
        <v>27602</v>
      </c>
      <c r="X129" s="21">
        <f t="shared" si="112"/>
        <v>58000</v>
      </c>
      <c r="Y129" s="21" t="str">
        <f t="shared" si="113"/>
        <v/>
      </c>
      <c r="Z129" s="23">
        <f t="shared" si="81"/>
        <v>37820.666666666664</v>
      </c>
      <c r="AA129" s="20">
        <f t="shared" si="82"/>
        <v>3</v>
      </c>
      <c r="AB129" s="1" t="s">
        <v>863</v>
      </c>
      <c r="AE129" s="55"/>
      <c r="AF129" s="58">
        <f t="shared" si="78"/>
        <v>0</v>
      </c>
    </row>
    <row r="130" spans="1:32" ht="15" hidden="1" x14ac:dyDescent="0.2">
      <c r="A130" s="5" t="s">
        <v>252</v>
      </c>
      <c r="B130" s="10" t="s">
        <v>253</v>
      </c>
      <c r="C130" s="11" t="s">
        <v>20</v>
      </c>
      <c r="D130" s="12">
        <v>10</v>
      </c>
      <c r="E130" s="36">
        <v>221660</v>
      </c>
      <c r="F130" s="35">
        <f t="shared" si="100"/>
        <v>2216600</v>
      </c>
      <c r="G130" s="40">
        <v>212629</v>
      </c>
      <c r="H130" s="25">
        <f t="shared" si="101"/>
        <v>2126290</v>
      </c>
      <c r="I130" s="16">
        <v>385000</v>
      </c>
      <c r="J130" s="17">
        <f t="shared" si="102"/>
        <v>3850000</v>
      </c>
      <c r="K130" s="28">
        <v>327000</v>
      </c>
      <c r="L130" s="29">
        <f t="shared" si="103"/>
        <v>3270000</v>
      </c>
      <c r="M130" s="47">
        <f t="shared" si="114"/>
        <v>253763</v>
      </c>
      <c r="N130" s="42">
        <f t="shared" si="104"/>
        <v>286572.25</v>
      </c>
      <c r="O130" s="43">
        <f t="shared" si="105"/>
        <v>0.22651268571887195</v>
      </c>
      <c r="P130" s="43">
        <f t="shared" si="106"/>
        <v>0.25802655351311932</v>
      </c>
      <c r="Q130" s="43">
        <f t="shared" si="107"/>
        <v>-0.34346574031505139</v>
      </c>
      <c r="R130" s="43">
        <f t="shared" si="108"/>
        <v>-0.14107349891693977</v>
      </c>
      <c r="S130" s="21">
        <f t="shared" si="109"/>
        <v>83673.232200726343</v>
      </c>
      <c r="T130" s="22">
        <f t="shared" si="79"/>
        <v>370245.48220072634</v>
      </c>
      <c r="U130" s="22">
        <f t="shared" si="80"/>
        <v>202899.01779927366</v>
      </c>
      <c r="V130" s="21">
        <f t="shared" si="110"/>
        <v>221660</v>
      </c>
      <c r="W130" s="21">
        <f t="shared" si="111"/>
        <v>212629</v>
      </c>
      <c r="X130" s="21" t="str">
        <f t="shared" si="112"/>
        <v/>
      </c>
      <c r="Y130" s="21">
        <f t="shared" si="113"/>
        <v>327000</v>
      </c>
      <c r="Z130" s="23">
        <f t="shared" si="81"/>
        <v>253763</v>
      </c>
      <c r="AA130" s="20">
        <f t="shared" si="82"/>
        <v>3</v>
      </c>
      <c r="AB130" s="1" t="s">
        <v>863</v>
      </c>
      <c r="AE130" s="55"/>
      <c r="AF130" s="58">
        <f t="shared" si="78"/>
        <v>0</v>
      </c>
    </row>
    <row r="131" spans="1:32" ht="38.25" hidden="1" x14ac:dyDescent="0.2">
      <c r="A131" s="5" t="s">
        <v>254</v>
      </c>
      <c r="B131" s="10" t="s">
        <v>255</v>
      </c>
      <c r="C131" s="11" t="s">
        <v>20</v>
      </c>
      <c r="D131" s="12">
        <v>30</v>
      </c>
      <c r="E131" s="36">
        <v>151660</v>
      </c>
      <c r="F131" s="35">
        <f t="shared" si="100"/>
        <v>4549800</v>
      </c>
      <c r="G131" s="40">
        <v>141567</v>
      </c>
      <c r="H131" s="25">
        <f t="shared" si="101"/>
        <v>4247010</v>
      </c>
      <c r="I131" s="15">
        <v>165000</v>
      </c>
      <c r="J131" s="17">
        <f t="shared" si="102"/>
        <v>4950000</v>
      </c>
      <c r="K131" s="28">
        <v>242700</v>
      </c>
      <c r="L131" s="29">
        <f t="shared" si="103"/>
        <v>7281000</v>
      </c>
      <c r="M131" s="47">
        <f t="shared" si="114"/>
        <v>152742.33333333334</v>
      </c>
      <c r="N131" s="42">
        <f t="shared" si="104"/>
        <v>175231.75</v>
      </c>
      <c r="O131" s="43">
        <f t="shared" si="105"/>
        <v>0.13451757458337321</v>
      </c>
      <c r="P131" s="43">
        <f t="shared" si="106"/>
        <v>0.19211558407651586</v>
      </c>
      <c r="Q131" s="43">
        <f t="shared" si="107"/>
        <v>5.8389818055232579E-2</v>
      </c>
      <c r="R131" s="43">
        <f t="shared" si="108"/>
        <v>-0.38502297671512165</v>
      </c>
      <c r="S131" s="21">
        <f t="shared" si="109"/>
        <v>45991.289960708862</v>
      </c>
      <c r="T131" s="22">
        <f t="shared" si="79"/>
        <v>221223.03996070888</v>
      </c>
      <c r="U131" s="22">
        <f t="shared" si="80"/>
        <v>129240.46003929114</v>
      </c>
      <c r="V131" s="21">
        <f t="shared" si="110"/>
        <v>151660</v>
      </c>
      <c r="W131" s="21">
        <f t="shared" si="111"/>
        <v>141567</v>
      </c>
      <c r="X131" s="21">
        <f t="shared" si="112"/>
        <v>165000</v>
      </c>
      <c r="Y131" s="21" t="str">
        <f t="shared" si="113"/>
        <v/>
      </c>
      <c r="Z131" s="23">
        <f t="shared" si="81"/>
        <v>152742.33333333334</v>
      </c>
      <c r="AA131" s="20">
        <f t="shared" si="82"/>
        <v>3</v>
      </c>
      <c r="AB131" s="1" t="s">
        <v>863</v>
      </c>
      <c r="AE131" s="55"/>
      <c r="AF131" s="58">
        <f t="shared" si="78"/>
        <v>0</v>
      </c>
    </row>
    <row r="132" spans="1:32" ht="38.25" hidden="1" x14ac:dyDescent="0.2">
      <c r="A132" s="5" t="s">
        <v>256</v>
      </c>
      <c r="B132" s="10" t="s">
        <v>257</v>
      </c>
      <c r="C132" s="11" t="s">
        <v>20</v>
      </c>
      <c r="D132" s="12">
        <v>30</v>
      </c>
      <c r="E132" s="36">
        <v>199032</v>
      </c>
      <c r="F132" s="35">
        <f t="shared" si="100"/>
        <v>5970960</v>
      </c>
      <c r="G132" s="40">
        <v>202790</v>
      </c>
      <c r="H132" s="25">
        <f t="shared" si="101"/>
        <v>6083700</v>
      </c>
      <c r="I132" s="16">
        <v>153000</v>
      </c>
      <c r="J132" s="17">
        <f t="shared" si="102"/>
        <v>4590000</v>
      </c>
      <c r="K132" s="28">
        <v>224000</v>
      </c>
      <c r="L132" s="29">
        <f t="shared" si="103"/>
        <v>6720000</v>
      </c>
      <c r="M132" s="47">
        <f t="shared" si="114"/>
        <v>208607.33333333334</v>
      </c>
      <c r="N132" s="42">
        <f t="shared" si="104"/>
        <v>194705.5</v>
      </c>
      <c r="O132" s="43">
        <f t="shared" si="105"/>
        <v>-2.2220738499939552E-2</v>
      </c>
      <c r="P132" s="43">
        <f t="shared" si="106"/>
        <v>-4.1521682746506805E-2</v>
      </c>
      <c r="Q132" s="43">
        <f t="shared" si="107"/>
        <v>0.21419785265439339</v>
      </c>
      <c r="R132" s="43">
        <f t="shared" si="108"/>
        <v>-0.15045543140794693</v>
      </c>
      <c r="S132" s="21">
        <f t="shared" si="109"/>
        <v>29897.570709563232</v>
      </c>
      <c r="T132" s="22">
        <f t="shared" si="79"/>
        <v>224603.07070956324</v>
      </c>
      <c r="U132" s="22">
        <f t="shared" si="80"/>
        <v>164807.92929043676</v>
      </c>
      <c r="V132" s="21">
        <f t="shared" si="110"/>
        <v>199032</v>
      </c>
      <c r="W132" s="21">
        <f t="shared" si="111"/>
        <v>202790</v>
      </c>
      <c r="X132" s="21" t="str">
        <f t="shared" si="112"/>
        <v/>
      </c>
      <c r="Y132" s="21">
        <f t="shared" si="113"/>
        <v>224000</v>
      </c>
      <c r="Z132" s="23">
        <f t="shared" si="81"/>
        <v>208607.33333333334</v>
      </c>
      <c r="AA132" s="20">
        <f t="shared" si="82"/>
        <v>3</v>
      </c>
      <c r="AB132" s="1" t="s">
        <v>863</v>
      </c>
      <c r="AE132" s="55"/>
      <c r="AF132" s="58">
        <f t="shared" si="78"/>
        <v>0</v>
      </c>
    </row>
    <row r="133" spans="1:32" ht="51" hidden="1" x14ac:dyDescent="0.2">
      <c r="A133" s="5" t="s">
        <v>258</v>
      </c>
      <c r="B133" s="10" t="s">
        <v>259</v>
      </c>
      <c r="C133" s="11" t="s">
        <v>20</v>
      </c>
      <c r="D133" s="12">
        <v>30</v>
      </c>
      <c r="E133" s="36">
        <v>205046</v>
      </c>
      <c r="F133" s="35">
        <f t="shared" si="100"/>
        <v>6151380</v>
      </c>
      <c r="G133" s="40">
        <v>215613</v>
      </c>
      <c r="H133" s="25">
        <f t="shared" si="101"/>
        <v>6468390</v>
      </c>
      <c r="I133" s="16">
        <v>175000</v>
      </c>
      <c r="J133" s="17">
        <f t="shared" si="102"/>
        <v>5250000</v>
      </c>
      <c r="K133" s="28">
        <v>284000</v>
      </c>
      <c r="L133" s="29">
        <f t="shared" si="103"/>
        <v>8520000</v>
      </c>
      <c r="M133" s="47">
        <f t="shared" si="114"/>
        <v>198553</v>
      </c>
      <c r="N133" s="42">
        <f t="shared" si="104"/>
        <v>219914.75</v>
      </c>
      <c r="O133" s="43">
        <f t="shared" si="105"/>
        <v>6.761142670057374E-2</v>
      </c>
      <c r="P133" s="43">
        <f t="shared" si="106"/>
        <v>1.9560988974136606E-2</v>
      </c>
      <c r="Q133" s="43">
        <f t="shared" si="107"/>
        <v>0.2042370964203174</v>
      </c>
      <c r="R133" s="43">
        <f t="shared" si="108"/>
        <v>-0.29140951209502775</v>
      </c>
      <c r="S133" s="21">
        <f t="shared" si="109"/>
        <v>46057.3512581506</v>
      </c>
      <c r="T133" s="22">
        <f t="shared" si="79"/>
        <v>265972.10125815059</v>
      </c>
      <c r="U133" s="22">
        <f t="shared" si="80"/>
        <v>173857.39874184941</v>
      </c>
      <c r="V133" s="21">
        <f t="shared" si="110"/>
        <v>205046</v>
      </c>
      <c r="W133" s="21">
        <f t="shared" si="111"/>
        <v>215613</v>
      </c>
      <c r="X133" s="21">
        <f t="shared" si="112"/>
        <v>175000</v>
      </c>
      <c r="Y133" s="21" t="str">
        <f t="shared" si="113"/>
        <v/>
      </c>
      <c r="Z133" s="23">
        <f t="shared" si="81"/>
        <v>198553</v>
      </c>
      <c r="AA133" s="20">
        <f t="shared" si="82"/>
        <v>3</v>
      </c>
      <c r="AB133" s="1" t="s">
        <v>863</v>
      </c>
      <c r="AE133" s="55"/>
      <c r="AF133" s="58">
        <f t="shared" si="78"/>
        <v>0</v>
      </c>
    </row>
    <row r="134" spans="1:32" ht="38.25" hidden="1" x14ac:dyDescent="0.2">
      <c r="A134" s="5" t="s">
        <v>260</v>
      </c>
      <c r="B134" s="10" t="s">
        <v>257</v>
      </c>
      <c r="C134" s="11" t="s">
        <v>20</v>
      </c>
      <c r="D134" s="12">
        <v>30</v>
      </c>
      <c r="E134" s="36">
        <v>199032</v>
      </c>
      <c r="F134" s="35">
        <f t="shared" si="100"/>
        <v>5970960</v>
      </c>
      <c r="G134" s="40">
        <v>212555</v>
      </c>
      <c r="H134" s="25">
        <f t="shared" si="101"/>
        <v>6376650</v>
      </c>
      <c r="I134" s="16">
        <v>153000</v>
      </c>
      <c r="J134" s="17">
        <f t="shared" si="102"/>
        <v>4590000</v>
      </c>
      <c r="K134" s="28">
        <v>224000</v>
      </c>
      <c r="L134" s="29">
        <f t="shared" si="103"/>
        <v>6720000</v>
      </c>
      <c r="M134" s="47">
        <f t="shared" si="114"/>
        <v>211862.33333333334</v>
      </c>
      <c r="N134" s="42">
        <f t="shared" si="104"/>
        <v>197146.75</v>
      </c>
      <c r="O134" s="43">
        <f t="shared" si="105"/>
        <v>-9.5626734906864019E-3</v>
      </c>
      <c r="P134" s="43">
        <f t="shared" si="106"/>
        <v>-7.8156246552377961E-2</v>
      </c>
      <c r="Q134" s="43">
        <f t="shared" si="107"/>
        <v>0.22392836808113747</v>
      </c>
      <c r="R134" s="43">
        <f t="shared" si="108"/>
        <v>-0.13620944803807311</v>
      </c>
      <c r="S134" s="21">
        <f t="shared" si="109"/>
        <v>31150.178740792697</v>
      </c>
      <c r="T134" s="22">
        <f t="shared" si="79"/>
        <v>228296.9287407927</v>
      </c>
      <c r="U134" s="22">
        <f t="shared" si="80"/>
        <v>165996.5712592073</v>
      </c>
      <c r="V134" s="21">
        <f t="shared" si="110"/>
        <v>199032</v>
      </c>
      <c r="W134" s="21">
        <f t="shared" si="111"/>
        <v>212555</v>
      </c>
      <c r="X134" s="21" t="str">
        <f t="shared" si="112"/>
        <v/>
      </c>
      <c r="Y134" s="21">
        <f t="shared" si="113"/>
        <v>224000</v>
      </c>
      <c r="Z134" s="23">
        <f t="shared" si="81"/>
        <v>211862.33333333334</v>
      </c>
      <c r="AA134" s="20">
        <f t="shared" si="82"/>
        <v>3</v>
      </c>
      <c r="AB134" s="1" t="s">
        <v>863</v>
      </c>
      <c r="AE134" s="55"/>
      <c r="AF134" s="58">
        <f t="shared" si="78"/>
        <v>0</v>
      </c>
    </row>
    <row r="135" spans="1:32" ht="38.25" hidden="1" x14ac:dyDescent="0.2">
      <c r="A135" s="5" t="s">
        <v>261</v>
      </c>
      <c r="B135" s="10" t="s">
        <v>262</v>
      </c>
      <c r="C135" s="11" t="s">
        <v>20</v>
      </c>
      <c r="D135" s="12">
        <v>30</v>
      </c>
      <c r="E135" s="36">
        <v>251189</v>
      </c>
      <c r="F135" s="35">
        <f t="shared" si="100"/>
        <v>7535670</v>
      </c>
      <c r="G135" s="40">
        <v>257428</v>
      </c>
      <c r="H135" s="25">
        <f t="shared" si="101"/>
        <v>7722840</v>
      </c>
      <c r="I135" s="16">
        <v>224000</v>
      </c>
      <c r="J135" s="17">
        <f t="shared" si="102"/>
        <v>6720000</v>
      </c>
      <c r="K135" s="28">
        <v>352000</v>
      </c>
      <c r="L135" s="29">
        <f t="shared" si="103"/>
        <v>10560000</v>
      </c>
      <c r="M135" s="47">
        <f t="shared" si="114"/>
        <v>244205.66666666666</v>
      </c>
      <c r="N135" s="42">
        <f t="shared" si="104"/>
        <v>271154.25</v>
      </c>
      <c r="O135" s="43">
        <f t="shared" si="105"/>
        <v>7.3630599557263032E-2</v>
      </c>
      <c r="P135" s="43">
        <f t="shared" si="106"/>
        <v>5.0621555811867225E-2</v>
      </c>
      <c r="Q135" s="43">
        <f t="shared" si="107"/>
        <v>0.1739019395786715</v>
      </c>
      <c r="R135" s="43">
        <f t="shared" si="108"/>
        <v>-0.29815409494780187</v>
      </c>
      <c r="S135" s="21">
        <f t="shared" si="109"/>
        <v>55816.902257141912</v>
      </c>
      <c r="T135" s="22">
        <f t="shared" si="79"/>
        <v>326971.15225714189</v>
      </c>
      <c r="U135" s="22">
        <f t="shared" si="80"/>
        <v>215337.34774285808</v>
      </c>
      <c r="V135" s="21">
        <f t="shared" si="110"/>
        <v>251189</v>
      </c>
      <c r="W135" s="21">
        <f t="shared" si="111"/>
        <v>257428</v>
      </c>
      <c r="X135" s="21">
        <f t="shared" si="112"/>
        <v>224000</v>
      </c>
      <c r="Y135" s="21" t="str">
        <f t="shared" si="113"/>
        <v/>
      </c>
      <c r="Z135" s="23">
        <f t="shared" si="81"/>
        <v>244205.66666666666</v>
      </c>
      <c r="AA135" s="20">
        <f t="shared" si="82"/>
        <v>3</v>
      </c>
      <c r="AB135" s="1" t="s">
        <v>863</v>
      </c>
      <c r="AE135" s="55"/>
      <c r="AF135" s="58">
        <f t="shared" si="78"/>
        <v>0</v>
      </c>
    </row>
    <row r="136" spans="1:32" ht="38.25" hidden="1" x14ac:dyDescent="0.2">
      <c r="A136" s="5" t="s">
        <v>263</v>
      </c>
      <c r="B136" s="10" t="s">
        <v>264</v>
      </c>
      <c r="C136" s="11" t="s">
        <v>20</v>
      </c>
      <c r="D136" s="12">
        <v>30</v>
      </c>
      <c r="E136" s="36">
        <v>323422</v>
      </c>
      <c r="F136" s="35">
        <f t="shared" si="100"/>
        <v>9702660</v>
      </c>
      <c r="G136" s="40">
        <v>342389</v>
      </c>
      <c r="H136" s="25">
        <f t="shared" si="101"/>
        <v>10271670</v>
      </c>
      <c r="I136" s="16">
        <v>194000</v>
      </c>
      <c r="J136" s="17">
        <f t="shared" si="102"/>
        <v>5820000</v>
      </c>
      <c r="K136" s="28">
        <v>232000</v>
      </c>
      <c r="L136" s="29">
        <f t="shared" si="103"/>
        <v>6960000</v>
      </c>
      <c r="M136" s="47">
        <f t="shared" si="114"/>
        <v>299270.33333333331</v>
      </c>
      <c r="N136" s="42">
        <f t="shared" si="104"/>
        <v>272952.75</v>
      </c>
      <c r="O136" s="43">
        <f t="shared" si="105"/>
        <v>-0.1849010497238075</v>
      </c>
      <c r="P136" s="43">
        <f t="shared" si="106"/>
        <v>-0.25438926700683551</v>
      </c>
      <c r="Q136" s="43">
        <f t="shared" si="107"/>
        <v>0.28925427569423645</v>
      </c>
      <c r="R136" s="43">
        <f t="shared" si="108"/>
        <v>0.15003604103640644</v>
      </c>
      <c r="S136" s="21">
        <f t="shared" si="109"/>
        <v>71365.730512503913</v>
      </c>
      <c r="T136" s="22">
        <f t="shared" si="79"/>
        <v>344318.48051250388</v>
      </c>
      <c r="U136" s="22">
        <f t="shared" si="80"/>
        <v>201587.01948749609</v>
      </c>
      <c r="V136" s="21">
        <f t="shared" si="110"/>
        <v>323422</v>
      </c>
      <c r="W136" s="21">
        <f t="shared" si="111"/>
        <v>342389</v>
      </c>
      <c r="X136" s="21" t="str">
        <f t="shared" si="112"/>
        <v/>
      </c>
      <c r="Y136" s="21">
        <f t="shared" si="113"/>
        <v>232000</v>
      </c>
      <c r="Z136" s="23">
        <f t="shared" si="81"/>
        <v>299270.33333333331</v>
      </c>
      <c r="AA136" s="20">
        <f t="shared" si="82"/>
        <v>3</v>
      </c>
      <c r="AB136" s="1" t="s">
        <v>863</v>
      </c>
      <c r="AE136" s="55"/>
      <c r="AF136" s="58">
        <f t="shared" si="78"/>
        <v>0</v>
      </c>
    </row>
    <row r="137" spans="1:32" ht="38.25" hidden="1" x14ac:dyDescent="0.2">
      <c r="A137" s="5" t="s">
        <v>265</v>
      </c>
      <c r="B137" s="10" t="s">
        <v>266</v>
      </c>
      <c r="C137" s="11" t="s">
        <v>20</v>
      </c>
      <c r="D137" s="12">
        <v>30</v>
      </c>
      <c r="E137" s="36">
        <v>357655</v>
      </c>
      <c r="F137" s="35">
        <f t="shared" si="100"/>
        <v>10729650</v>
      </c>
      <c r="G137" s="40">
        <v>349963</v>
      </c>
      <c r="H137" s="25">
        <f t="shared" si="101"/>
        <v>10498890</v>
      </c>
      <c r="I137" s="16">
        <v>276000</v>
      </c>
      <c r="J137" s="17">
        <f t="shared" si="102"/>
        <v>8280000</v>
      </c>
      <c r="K137" s="28">
        <v>235000</v>
      </c>
      <c r="L137" s="29">
        <f t="shared" si="103"/>
        <v>7050000</v>
      </c>
      <c r="M137" s="47">
        <f t="shared" si="114"/>
        <v>327872.66666666669</v>
      </c>
      <c r="N137" s="42">
        <f t="shared" si="104"/>
        <v>304654.5</v>
      </c>
      <c r="O137" s="43">
        <f t="shared" si="105"/>
        <v>-0.17396920117707104</v>
      </c>
      <c r="P137" s="43">
        <f t="shared" si="106"/>
        <v>-0.14872092813334459</v>
      </c>
      <c r="Q137" s="43">
        <f t="shared" si="107"/>
        <v>9.4055725420107095E-2</v>
      </c>
      <c r="R137" s="43">
        <f t="shared" si="108"/>
        <v>0.22863440389030854</v>
      </c>
      <c r="S137" s="21">
        <f t="shared" si="109"/>
        <v>59258.59406870872</v>
      </c>
      <c r="T137" s="22">
        <f t="shared" si="79"/>
        <v>363913.09406870871</v>
      </c>
      <c r="U137" s="22">
        <f t="shared" si="80"/>
        <v>245395.90593129129</v>
      </c>
      <c r="V137" s="21">
        <f t="shared" si="110"/>
        <v>357655</v>
      </c>
      <c r="W137" s="21">
        <f t="shared" si="111"/>
        <v>349963</v>
      </c>
      <c r="X137" s="21">
        <f t="shared" si="112"/>
        <v>276000</v>
      </c>
      <c r="Y137" s="21" t="str">
        <f t="shared" si="113"/>
        <v/>
      </c>
      <c r="Z137" s="23">
        <f t="shared" si="81"/>
        <v>327872.66666666669</v>
      </c>
      <c r="AA137" s="20">
        <f t="shared" si="82"/>
        <v>3</v>
      </c>
      <c r="AB137" s="1" t="s">
        <v>863</v>
      </c>
      <c r="AE137" s="55"/>
      <c r="AF137" s="58">
        <f t="shared" si="78"/>
        <v>0</v>
      </c>
    </row>
    <row r="138" spans="1:32" ht="15" hidden="1" x14ac:dyDescent="0.2">
      <c r="A138" s="5" t="s">
        <v>267</v>
      </c>
      <c r="B138" s="10" t="s">
        <v>268</v>
      </c>
      <c r="C138" s="11" t="s">
        <v>20</v>
      </c>
      <c r="D138" s="12">
        <v>30</v>
      </c>
      <c r="E138" s="36">
        <v>164727</v>
      </c>
      <c r="F138" s="35">
        <f t="shared" si="100"/>
        <v>4941810</v>
      </c>
      <c r="G138" s="40">
        <v>148987</v>
      </c>
      <c r="H138" s="25">
        <f t="shared" si="101"/>
        <v>4469610</v>
      </c>
      <c r="I138" s="16">
        <v>158700</v>
      </c>
      <c r="J138" s="17">
        <f t="shared" si="102"/>
        <v>4761000</v>
      </c>
      <c r="K138" s="28">
        <v>238000</v>
      </c>
      <c r="L138" s="29">
        <f t="shared" si="103"/>
        <v>7140000</v>
      </c>
      <c r="M138" s="47">
        <f t="shared" si="114"/>
        <v>157471.33333333334</v>
      </c>
      <c r="N138" s="42">
        <f t="shared" si="104"/>
        <v>177603.5</v>
      </c>
      <c r="O138" s="43">
        <f t="shared" si="105"/>
        <v>7.2501386515468447E-2</v>
      </c>
      <c r="P138" s="43">
        <f t="shared" si="106"/>
        <v>0.16112576610258245</v>
      </c>
      <c r="Q138" s="43">
        <f t="shared" si="107"/>
        <v>0.10643652855940344</v>
      </c>
      <c r="R138" s="43">
        <f t="shared" si="108"/>
        <v>-0.34006368117745422</v>
      </c>
      <c r="S138" s="21">
        <f t="shared" si="109"/>
        <v>40783.116805037513</v>
      </c>
      <c r="T138" s="22">
        <f t="shared" si="79"/>
        <v>218386.61680503751</v>
      </c>
      <c r="U138" s="22">
        <f t="shared" si="80"/>
        <v>136820.38319496249</v>
      </c>
      <c r="V138" s="21">
        <f t="shared" si="110"/>
        <v>164727</v>
      </c>
      <c r="W138" s="21">
        <f t="shared" si="111"/>
        <v>148987</v>
      </c>
      <c r="X138" s="21">
        <f t="shared" si="112"/>
        <v>158700</v>
      </c>
      <c r="Y138" s="21" t="str">
        <f t="shared" si="113"/>
        <v/>
      </c>
      <c r="Z138" s="23">
        <f t="shared" si="81"/>
        <v>157471.33333333334</v>
      </c>
      <c r="AA138" s="20">
        <f t="shared" si="82"/>
        <v>3</v>
      </c>
      <c r="AB138" s="1" t="s">
        <v>863</v>
      </c>
      <c r="AE138" s="55"/>
      <c r="AF138" s="58">
        <f t="shared" si="78"/>
        <v>0</v>
      </c>
    </row>
    <row r="139" spans="1:32" ht="15" hidden="1" x14ac:dyDescent="0.2">
      <c r="A139" s="5" t="s">
        <v>269</v>
      </c>
      <c r="B139" s="10" t="s">
        <v>270</v>
      </c>
      <c r="C139" s="11" t="s">
        <v>20</v>
      </c>
      <c r="D139" s="12">
        <v>30</v>
      </c>
      <c r="E139" s="36">
        <v>186444</v>
      </c>
      <c r="F139" s="35">
        <f t="shared" si="100"/>
        <v>5593320</v>
      </c>
      <c r="G139" s="40">
        <v>184440</v>
      </c>
      <c r="H139" s="25">
        <f t="shared" si="101"/>
        <v>5533200</v>
      </c>
      <c r="I139" s="16">
        <v>165991</v>
      </c>
      <c r="J139" s="17">
        <f t="shared" si="102"/>
        <v>4979730</v>
      </c>
      <c r="K139" s="28">
        <v>277000</v>
      </c>
      <c r="L139" s="29">
        <f t="shared" si="103"/>
        <v>8310000</v>
      </c>
      <c r="M139" s="47">
        <f t="shared" si="114"/>
        <v>178958.33333333334</v>
      </c>
      <c r="N139" s="42">
        <f t="shared" si="104"/>
        <v>203468.75</v>
      </c>
      <c r="O139" s="43">
        <f t="shared" si="105"/>
        <v>8.3672554139149091E-2</v>
      </c>
      <c r="P139" s="43">
        <f t="shared" si="106"/>
        <v>9.3521732452772177E-2</v>
      </c>
      <c r="Q139" s="43">
        <f t="shared" si="107"/>
        <v>0.18419413300568266</v>
      </c>
      <c r="R139" s="43">
        <f t="shared" si="108"/>
        <v>-0.36138841959760404</v>
      </c>
      <c r="S139" s="21">
        <f t="shared" si="109"/>
        <v>49877.723520458843</v>
      </c>
      <c r="T139" s="22">
        <f t="shared" si="79"/>
        <v>253346.47352045885</v>
      </c>
      <c r="U139" s="22">
        <f t="shared" si="80"/>
        <v>153591.02647954115</v>
      </c>
      <c r="V139" s="21">
        <f t="shared" si="110"/>
        <v>186444</v>
      </c>
      <c r="W139" s="21">
        <f t="shared" si="111"/>
        <v>184440</v>
      </c>
      <c r="X139" s="21">
        <f t="shared" si="112"/>
        <v>165991</v>
      </c>
      <c r="Y139" s="21" t="str">
        <f t="shared" si="113"/>
        <v/>
      </c>
      <c r="Z139" s="23">
        <f t="shared" si="81"/>
        <v>178958.33333333334</v>
      </c>
      <c r="AA139" s="20">
        <f t="shared" si="82"/>
        <v>3</v>
      </c>
      <c r="AB139" s="1" t="s">
        <v>863</v>
      </c>
      <c r="AE139" s="55"/>
      <c r="AF139" s="58">
        <f t="shared" ref="AF139:AF202" si="115">+AE139*M139</f>
        <v>0</v>
      </c>
    </row>
    <row r="140" spans="1:32" ht="15" hidden="1" x14ac:dyDescent="0.2">
      <c r="A140" s="5" t="s">
        <v>271</v>
      </c>
      <c r="B140" s="10" t="s">
        <v>272</v>
      </c>
      <c r="C140" s="11" t="s">
        <v>20</v>
      </c>
      <c r="D140" s="12">
        <v>1</v>
      </c>
      <c r="E140" s="36">
        <v>319320</v>
      </c>
      <c r="F140" s="35">
        <f t="shared" si="100"/>
        <v>319320</v>
      </c>
      <c r="G140" s="40">
        <v>329729</v>
      </c>
      <c r="H140" s="25">
        <f t="shared" si="101"/>
        <v>329729</v>
      </c>
      <c r="I140" s="16">
        <v>389000</v>
      </c>
      <c r="J140" s="17">
        <f t="shared" si="102"/>
        <v>389000</v>
      </c>
      <c r="K140" s="28">
        <v>841000</v>
      </c>
      <c r="L140" s="29">
        <f t="shared" si="103"/>
        <v>841000</v>
      </c>
      <c r="M140" s="47">
        <f t="shared" si="114"/>
        <v>346016.33333333331</v>
      </c>
      <c r="N140" s="42">
        <f t="shared" si="104"/>
        <v>469762.25</v>
      </c>
      <c r="O140" s="43">
        <f t="shared" si="105"/>
        <v>0.32025189337797999</v>
      </c>
      <c r="P140" s="43">
        <f t="shared" si="106"/>
        <v>0.29809387621078531</v>
      </c>
      <c r="Q140" s="43">
        <f t="shared" si="107"/>
        <v>0.17192154116257741</v>
      </c>
      <c r="R140" s="43">
        <f t="shared" si="108"/>
        <v>-0.79026731075134293</v>
      </c>
      <c r="S140" s="21">
        <f t="shared" si="109"/>
        <v>249387.37587720167</v>
      </c>
      <c r="T140" s="22">
        <f t="shared" ref="T140:T203" si="116">N140+S140</f>
        <v>719149.62587720167</v>
      </c>
      <c r="U140" s="22">
        <f t="shared" ref="U140:U203" si="117">N140-S140</f>
        <v>220374.87412279833</v>
      </c>
      <c r="V140" s="21">
        <f t="shared" si="110"/>
        <v>319320</v>
      </c>
      <c r="W140" s="21">
        <f t="shared" si="111"/>
        <v>329729</v>
      </c>
      <c r="X140" s="21">
        <f t="shared" si="112"/>
        <v>389000</v>
      </c>
      <c r="Y140" s="21" t="str">
        <f t="shared" si="113"/>
        <v/>
      </c>
      <c r="Z140" s="23">
        <f t="shared" ref="Z140:Z203" si="118">AVERAGE(V140:Y140)</f>
        <v>346016.33333333331</v>
      </c>
      <c r="AA140" s="20">
        <f t="shared" ref="AA140:AA203" si="119">COUNT(V140:Y140)</f>
        <v>3</v>
      </c>
      <c r="AB140" s="1" t="s">
        <v>863</v>
      </c>
      <c r="AE140" s="55"/>
      <c r="AF140" s="58">
        <f t="shared" si="115"/>
        <v>0</v>
      </c>
    </row>
    <row r="141" spans="1:32" ht="25.5" hidden="1" x14ac:dyDescent="0.2">
      <c r="A141" s="5" t="s">
        <v>273</v>
      </c>
      <c r="B141" s="10" t="s">
        <v>274</v>
      </c>
      <c r="C141" s="11" t="s">
        <v>20</v>
      </c>
      <c r="D141" s="12">
        <v>1</v>
      </c>
      <c r="E141" s="36">
        <v>878739</v>
      </c>
      <c r="F141" s="35">
        <f t="shared" si="100"/>
        <v>878739</v>
      </c>
      <c r="G141" s="40">
        <v>804898</v>
      </c>
      <c r="H141" s="25">
        <f t="shared" si="101"/>
        <v>804898</v>
      </c>
      <c r="I141" s="16">
        <v>1150000</v>
      </c>
      <c r="J141" s="17">
        <f t="shared" si="102"/>
        <v>1150000</v>
      </c>
      <c r="K141" s="28">
        <v>1310000</v>
      </c>
      <c r="L141" s="29">
        <f t="shared" si="103"/>
        <v>1310000</v>
      </c>
      <c r="M141" s="47">
        <f t="shared" si="114"/>
        <v>944545.66666666663</v>
      </c>
      <c r="N141" s="42">
        <f t="shared" si="104"/>
        <v>1035909.25</v>
      </c>
      <c r="O141" s="43">
        <f t="shared" si="105"/>
        <v>0.15172202584348005</v>
      </c>
      <c r="P141" s="43">
        <f t="shared" si="106"/>
        <v>0.22300336636631057</v>
      </c>
      <c r="Q141" s="43">
        <f t="shared" si="107"/>
        <v>-0.1101358540818127</v>
      </c>
      <c r="R141" s="43">
        <f t="shared" si="108"/>
        <v>-0.26458953812797792</v>
      </c>
      <c r="S141" s="21">
        <f t="shared" si="109"/>
        <v>235379.92238276539</v>
      </c>
      <c r="T141" s="22">
        <f t="shared" si="116"/>
        <v>1271289.1723827654</v>
      </c>
      <c r="U141" s="22">
        <f t="shared" si="117"/>
        <v>800529.32761723455</v>
      </c>
      <c r="V141" s="21">
        <f t="shared" si="110"/>
        <v>878739</v>
      </c>
      <c r="W141" s="21">
        <f t="shared" si="111"/>
        <v>804898</v>
      </c>
      <c r="X141" s="21">
        <f t="shared" si="112"/>
        <v>1150000</v>
      </c>
      <c r="Y141" s="21" t="str">
        <f t="shared" si="113"/>
        <v/>
      </c>
      <c r="Z141" s="23">
        <f t="shared" si="118"/>
        <v>944545.66666666663</v>
      </c>
      <c r="AA141" s="20">
        <f t="shared" si="119"/>
        <v>3</v>
      </c>
      <c r="AB141" s="1" t="s">
        <v>863</v>
      </c>
      <c r="AE141" s="55"/>
      <c r="AF141" s="58">
        <f t="shared" si="115"/>
        <v>0</v>
      </c>
    </row>
    <row r="142" spans="1:32" ht="25.5" hidden="1" x14ac:dyDescent="0.2">
      <c r="A142" s="5" t="s">
        <v>275</v>
      </c>
      <c r="B142" s="10" t="s">
        <v>276</v>
      </c>
      <c r="C142" s="11" t="s">
        <v>20</v>
      </c>
      <c r="D142" s="12">
        <v>1</v>
      </c>
      <c r="E142" s="36">
        <v>765165</v>
      </c>
      <c r="F142" s="35">
        <f t="shared" si="100"/>
        <v>765165</v>
      </c>
      <c r="G142" s="40">
        <v>768853</v>
      </c>
      <c r="H142" s="25">
        <f t="shared" si="101"/>
        <v>768853</v>
      </c>
      <c r="I142" s="16">
        <v>851000</v>
      </c>
      <c r="J142" s="17">
        <f t="shared" si="102"/>
        <v>851000</v>
      </c>
      <c r="K142" s="28">
        <v>1115000</v>
      </c>
      <c r="L142" s="29">
        <f t="shared" si="103"/>
        <v>1115000</v>
      </c>
      <c r="M142" s="47">
        <f t="shared" si="114"/>
        <v>795006</v>
      </c>
      <c r="N142" s="42">
        <f t="shared" si="104"/>
        <v>875004.5</v>
      </c>
      <c r="O142" s="43">
        <f t="shared" si="105"/>
        <v>0.12553021155891197</v>
      </c>
      <c r="P142" s="43">
        <f t="shared" si="106"/>
        <v>0.12131537609235155</v>
      </c>
      <c r="Q142" s="43">
        <f t="shared" si="107"/>
        <v>2.7433573198766381E-2</v>
      </c>
      <c r="R142" s="43">
        <f t="shared" si="108"/>
        <v>-0.2742791608500299</v>
      </c>
      <c r="S142" s="21">
        <f t="shared" si="109"/>
        <v>164830.12745753329</v>
      </c>
      <c r="T142" s="22">
        <f t="shared" si="116"/>
        <v>1039834.6274575333</v>
      </c>
      <c r="U142" s="22">
        <f t="shared" si="117"/>
        <v>710174.37254246674</v>
      </c>
      <c r="V142" s="21">
        <f t="shared" si="110"/>
        <v>765165</v>
      </c>
      <c r="W142" s="21">
        <f t="shared" si="111"/>
        <v>768853</v>
      </c>
      <c r="X142" s="21">
        <f t="shared" si="112"/>
        <v>851000</v>
      </c>
      <c r="Y142" s="21" t="str">
        <f t="shared" si="113"/>
        <v/>
      </c>
      <c r="Z142" s="23">
        <f t="shared" si="118"/>
        <v>795006</v>
      </c>
      <c r="AA142" s="20">
        <f t="shared" si="119"/>
        <v>3</v>
      </c>
      <c r="AB142" s="1" t="s">
        <v>863</v>
      </c>
      <c r="AE142" s="55"/>
      <c r="AF142" s="58">
        <f t="shared" si="115"/>
        <v>0</v>
      </c>
    </row>
    <row r="143" spans="1:32" ht="25.5" hidden="1" x14ac:dyDescent="0.2">
      <c r="A143" s="5" t="s">
        <v>277</v>
      </c>
      <c r="B143" s="10" t="s">
        <v>278</v>
      </c>
      <c r="C143" s="11" t="s">
        <v>20</v>
      </c>
      <c r="D143" s="12">
        <v>1</v>
      </c>
      <c r="E143" s="36">
        <v>665075</v>
      </c>
      <c r="F143" s="35">
        <f t="shared" si="100"/>
        <v>665075</v>
      </c>
      <c r="G143" s="40">
        <v>679973</v>
      </c>
      <c r="H143" s="25">
        <f t="shared" si="101"/>
        <v>679973</v>
      </c>
      <c r="I143" s="16">
        <v>750000</v>
      </c>
      <c r="J143" s="17">
        <f t="shared" si="102"/>
        <v>750000</v>
      </c>
      <c r="K143" s="28">
        <v>1100000</v>
      </c>
      <c r="L143" s="29">
        <f t="shared" si="103"/>
        <v>1100000</v>
      </c>
      <c r="M143" s="47">
        <f t="shared" si="114"/>
        <v>698349.33333333337</v>
      </c>
      <c r="N143" s="42">
        <f t="shared" si="104"/>
        <v>798762</v>
      </c>
      <c r="O143" s="43">
        <f t="shared" si="105"/>
        <v>0.16736775159559414</v>
      </c>
      <c r="P143" s="43">
        <f t="shared" si="106"/>
        <v>0.14871638861137615</v>
      </c>
      <c r="Q143" s="43">
        <f t="shared" si="107"/>
        <v>6.1046970186363403E-2</v>
      </c>
      <c r="R143" s="43">
        <f t="shared" si="108"/>
        <v>-0.37713111039333369</v>
      </c>
      <c r="S143" s="21">
        <f t="shared" si="109"/>
        <v>204209.94570784253</v>
      </c>
      <c r="T143" s="22">
        <f t="shared" si="116"/>
        <v>1002971.9457078425</v>
      </c>
      <c r="U143" s="22">
        <f t="shared" si="117"/>
        <v>594552.05429215753</v>
      </c>
      <c r="V143" s="21">
        <f t="shared" si="110"/>
        <v>665075</v>
      </c>
      <c r="W143" s="21">
        <f t="shared" si="111"/>
        <v>679973</v>
      </c>
      <c r="X143" s="21">
        <f t="shared" si="112"/>
        <v>750000</v>
      </c>
      <c r="Y143" s="21" t="str">
        <f t="shared" si="113"/>
        <v/>
      </c>
      <c r="Z143" s="23">
        <f t="shared" si="118"/>
        <v>698349.33333333337</v>
      </c>
      <c r="AA143" s="20">
        <f t="shared" si="119"/>
        <v>3</v>
      </c>
      <c r="AB143" s="1" t="s">
        <v>863</v>
      </c>
      <c r="AE143" s="55"/>
      <c r="AF143" s="58">
        <f t="shared" si="115"/>
        <v>0</v>
      </c>
    </row>
    <row r="144" spans="1:32" ht="25.5" hidden="1" x14ac:dyDescent="0.2">
      <c r="A144" s="5" t="s">
        <v>279</v>
      </c>
      <c r="B144" s="10" t="s">
        <v>280</v>
      </c>
      <c r="C144" s="11" t="s">
        <v>20</v>
      </c>
      <c r="D144" s="12">
        <v>1</v>
      </c>
      <c r="E144" s="36">
        <v>554718</v>
      </c>
      <c r="F144" s="35">
        <f t="shared" si="100"/>
        <v>554718</v>
      </c>
      <c r="G144" s="40">
        <v>558130</v>
      </c>
      <c r="H144" s="25">
        <f t="shared" si="101"/>
        <v>558130</v>
      </c>
      <c r="I144" s="16">
        <v>648000</v>
      </c>
      <c r="J144" s="17">
        <f t="shared" si="102"/>
        <v>648000</v>
      </c>
      <c r="K144" s="28">
        <v>990000</v>
      </c>
      <c r="L144" s="29">
        <f t="shared" si="103"/>
        <v>990000</v>
      </c>
      <c r="M144" s="47">
        <f t="shared" si="114"/>
        <v>586949.33333333337</v>
      </c>
      <c r="N144" s="42">
        <f t="shared" si="104"/>
        <v>687712</v>
      </c>
      <c r="O144" s="43">
        <f t="shared" si="105"/>
        <v>0.19338618491461546</v>
      </c>
      <c r="P144" s="43">
        <f t="shared" si="106"/>
        <v>0.18842480573263232</v>
      </c>
      <c r="Q144" s="43">
        <f t="shared" si="107"/>
        <v>5.7745102601088782E-2</v>
      </c>
      <c r="R144" s="43">
        <f t="shared" si="108"/>
        <v>-0.43955609324833644</v>
      </c>
      <c r="S144" s="21">
        <f t="shared" si="109"/>
        <v>206101.89765259321</v>
      </c>
      <c r="T144" s="22">
        <f t="shared" si="116"/>
        <v>893813.89765259321</v>
      </c>
      <c r="U144" s="22">
        <f t="shared" si="117"/>
        <v>481610.10234740679</v>
      </c>
      <c r="V144" s="21">
        <f t="shared" si="110"/>
        <v>554718</v>
      </c>
      <c r="W144" s="21">
        <f t="shared" si="111"/>
        <v>558130</v>
      </c>
      <c r="X144" s="21">
        <f t="shared" si="112"/>
        <v>648000</v>
      </c>
      <c r="Y144" s="21" t="str">
        <f t="shared" si="113"/>
        <v/>
      </c>
      <c r="Z144" s="23">
        <f t="shared" si="118"/>
        <v>586949.33333333337</v>
      </c>
      <c r="AA144" s="20">
        <f t="shared" si="119"/>
        <v>3</v>
      </c>
      <c r="AB144" s="1" t="s">
        <v>863</v>
      </c>
      <c r="AE144" s="55"/>
      <c r="AF144" s="58">
        <f t="shared" si="115"/>
        <v>0</v>
      </c>
    </row>
    <row r="145" spans="1:32" ht="15" hidden="1" x14ac:dyDescent="0.2">
      <c r="A145" s="5" t="s">
        <v>281</v>
      </c>
      <c r="B145" s="10" t="s">
        <v>282</v>
      </c>
      <c r="C145" s="11" t="s">
        <v>20</v>
      </c>
      <c r="D145" s="12">
        <v>1</v>
      </c>
      <c r="E145" s="36">
        <v>319320</v>
      </c>
      <c r="F145" s="35">
        <f t="shared" si="100"/>
        <v>319320</v>
      </c>
      <c r="G145" s="40">
        <v>314832</v>
      </c>
      <c r="H145" s="25">
        <f t="shared" si="101"/>
        <v>314832</v>
      </c>
      <c r="I145" s="16">
        <v>389000</v>
      </c>
      <c r="J145" s="17">
        <f t="shared" si="102"/>
        <v>389000</v>
      </c>
      <c r="K145" s="28">
        <v>1150000</v>
      </c>
      <c r="L145" s="29">
        <f t="shared" si="103"/>
        <v>1150000</v>
      </c>
      <c r="M145" s="47">
        <f t="shared" si="114"/>
        <v>341050.66666666669</v>
      </c>
      <c r="N145" s="42">
        <f t="shared" si="104"/>
        <v>543288</v>
      </c>
      <c r="O145" s="43">
        <f t="shared" si="105"/>
        <v>0.41224543888324428</v>
      </c>
      <c r="P145" s="43">
        <f t="shared" si="106"/>
        <v>0.42050625082828996</v>
      </c>
      <c r="Q145" s="43">
        <f t="shared" si="107"/>
        <v>0.28398933898779288</v>
      </c>
      <c r="R145" s="43">
        <f t="shared" si="108"/>
        <v>-1.1167410286993271</v>
      </c>
      <c r="S145" s="21">
        <f t="shared" si="109"/>
        <v>405897.37900443096</v>
      </c>
      <c r="T145" s="22">
        <f t="shared" si="116"/>
        <v>949185.37900443096</v>
      </c>
      <c r="U145" s="22">
        <f t="shared" si="117"/>
        <v>137390.62099556904</v>
      </c>
      <c r="V145" s="21">
        <f t="shared" si="110"/>
        <v>319320</v>
      </c>
      <c r="W145" s="21">
        <f t="shared" si="111"/>
        <v>314832</v>
      </c>
      <c r="X145" s="21">
        <f t="shared" si="112"/>
        <v>389000</v>
      </c>
      <c r="Y145" s="21" t="str">
        <f t="shared" si="113"/>
        <v/>
      </c>
      <c r="Z145" s="23">
        <f t="shared" si="118"/>
        <v>341050.66666666669</v>
      </c>
      <c r="AA145" s="20">
        <f t="shared" si="119"/>
        <v>3</v>
      </c>
      <c r="AB145" s="1" t="s">
        <v>863</v>
      </c>
      <c r="AE145" s="55"/>
      <c r="AF145" s="58">
        <f t="shared" si="115"/>
        <v>0</v>
      </c>
    </row>
    <row r="146" spans="1:32" ht="15" hidden="1" x14ac:dyDescent="0.2">
      <c r="A146" s="5" t="s">
        <v>283</v>
      </c>
      <c r="B146" s="10" t="s">
        <v>284</v>
      </c>
      <c r="C146" s="11" t="s">
        <v>20</v>
      </c>
      <c r="D146" s="12">
        <v>1</v>
      </c>
      <c r="E146" s="36">
        <v>25000000</v>
      </c>
      <c r="F146" s="35">
        <f t="shared" si="100"/>
        <v>25000000</v>
      </c>
      <c r="G146" s="40">
        <v>26652123</v>
      </c>
      <c r="H146" s="25">
        <f t="shared" si="101"/>
        <v>26652123</v>
      </c>
      <c r="I146" s="16">
        <v>9357600</v>
      </c>
      <c r="J146" s="17">
        <f t="shared" si="102"/>
        <v>9357600</v>
      </c>
      <c r="K146" s="28">
        <v>63200000</v>
      </c>
      <c r="L146" s="29">
        <f t="shared" si="103"/>
        <v>63200000</v>
      </c>
      <c r="M146" s="47">
        <f t="shared" si="114"/>
        <v>20336574.333333332</v>
      </c>
      <c r="N146" s="42">
        <f t="shared" si="104"/>
        <v>31052430.75</v>
      </c>
      <c r="O146" s="43">
        <f t="shared" si="105"/>
        <v>0.19491004742036178</v>
      </c>
      <c r="P146" s="43">
        <f t="shared" si="106"/>
        <v>0.14170574231133259</v>
      </c>
      <c r="Q146" s="43">
        <f t="shared" si="107"/>
        <v>0.69865161038963108</v>
      </c>
      <c r="R146" s="43">
        <f t="shared" si="108"/>
        <v>-1.0352674001213256</v>
      </c>
      <c r="S146" s="21">
        <f t="shared" si="109"/>
        <v>22804433.167207841</v>
      </c>
      <c r="T146" s="22">
        <f t="shared" si="116"/>
        <v>53856863.917207837</v>
      </c>
      <c r="U146" s="22">
        <f t="shared" si="117"/>
        <v>8247997.5827921592</v>
      </c>
      <c r="V146" s="21">
        <f t="shared" si="110"/>
        <v>25000000</v>
      </c>
      <c r="W146" s="21">
        <f t="shared" si="111"/>
        <v>26652123</v>
      </c>
      <c r="X146" s="21">
        <f t="shared" si="112"/>
        <v>9357600</v>
      </c>
      <c r="Y146" s="21" t="str">
        <f t="shared" si="113"/>
        <v/>
      </c>
      <c r="Z146" s="23">
        <f t="shared" si="118"/>
        <v>20336574.333333332</v>
      </c>
      <c r="AA146" s="20">
        <f t="shared" si="119"/>
        <v>3</v>
      </c>
      <c r="AB146" s="1" t="s">
        <v>863</v>
      </c>
      <c r="AE146" s="55"/>
      <c r="AF146" s="58">
        <f t="shared" si="115"/>
        <v>0</v>
      </c>
    </row>
    <row r="147" spans="1:32" ht="15" hidden="1" x14ac:dyDescent="0.2">
      <c r="A147" s="5" t="s">
        <v>285</v>
      </c>
      <c r="B147" s="10" t="s">
        <v>286</v>
      </c>
      <c r="C147" s="11" t="s">
        <v>20</v>
      </c>
      <c r="D147" s="12">
        <v>1</v>
      </c>
      <c r="E147" s="36">
        <v>21300000</v>
      </c>
      <c r="F147" s="35">
        <f t="shared" si="100"/>
        <v>21300000</v>
      </c>
      <c r="G147" s="40">
        <v>23056466</v>
      </c>
      <c r="H147" s="25">
        <f t="shared" si="101"/>
        <v>23056466</v>
      </c>
      <c r="I147" s="16">
        <v>8950000</v>
      </c>
      <c r="J147" s="17">
        <f t="shared" si="102"/>
        <v>8950000</v>
      </c>
      <c r="K147" s="28">
        <v>1230000</v>
      </c>
      <c r="L147" s="29">
        <f t="shared" si="103"/>
        <v>1230000</v>
      </c>
      <c r="M147" s="47">
        <f t="shared" si="114"/>
        <v>17768822</v>
      </c>
      <c r="N147" s="42">
        <f t="shared" si="104"/>
        <v>13634116.5</v>
      </c>
      <c r="O147" s="43">
        <f t="shared" si="105"/>
        <v>-0.5622574444042634</v>
      </c>
      <c r="P147" s="43">
        <f t="shared" si="106"/>
        <v>-0.6910861807583939</v>
      </c>
      <c r="Q147" s="43">
        <f t="shared" si="107"/>
        <v>0.343558491670509</v>
      </c>
      <c r="R147" s="43">
        <f t="shared" si="108"/>
        <v>0.90978513349214818</v>
      </c>
      <c r="S147" s="21">
        <f t="shared" si="109"/>
        <v>10381867.100331986</v>
      </c>
      <c r="T147" s="22">
        <f t="shared" si="116"/>
        <v>24015983.600331984</v>
      </c>
      <c r="U147" s="22">
        <f t="shared" si="117"/>
        <v>3252249.3996680137</v>
      </c>
      <c r="V147" s="21">
        <f t="shared" si="110"/>
        <v>21300000</v>
      </c>
      <c r="W147" s="21">
        <f t="shared" si="111"/>
        <v>23056466</v>
      </c>
      <c r="X147" s="21">
        <f t="shared" si="112"/>
        <v>8950000</v>
      </c>
      <c r="Y147" s="21" t="str">
        <f t="shared" si="113"/>
        <v/>
      </c>
      <c r="Z147" s="23">
        <f t="shared" si="118"/>
        <v>17768822</v>
      </c>
      <c r="AA147" s="20">
        <f t="shared" si="119"/>
        <v>3</v>
      </c>
      <c r="AB147" s="1" t="s">
        <v>863</v>
      </c>
      <c r="AE147" s="55"/>
      <c r="AF147" s="58">
        <f t="shared" si="115"/>
        <v>0</v>
      </c>
    </row>
    <row r="148" spans="1:32" ht="38.25" hidden="1" x14ac:dyDescent="0.2">
      <c r="A148" s="5" t="s">
        <v>287</v>
      </c>
      <c r="B148" s="10" t="s">
        <v>288</v>
      </c>
      <c r="C148" s="11" t="s">
        <v>20</v>
      </c>
      <c r="D148" s="12">
        <v>10</v>
      </c>
      <c r="E148" s="36">
        <v>19700000</v>
      </c>
      <c r="F148" s="35">
        <f t="shared" si="100"/>
        <v>197000000</v>
      </c>
      <c r="G148" s="40">
        <v>21666511</v>
      </c>
      <c r="H148" s="25">
        <f t="shared" si="101"/>
        <v>216665110</v>
      </c>
      <c r="I148" s="15">
        <v>1700000</v>
      </c>
      <c r="J148" s="17">
        <f t="shared" si="102"/>
        <v>17000000</v>
      </c>
      <c r="K148" s="28">
        <v>62500000</v>
      </c>
      <c r="L148" s="29">
        <f t="shared" si="103"/>
        <v>625000000</v>
      </c>
      <c r="M148" s="47">
        <f t="shared" si="114"/>
        <v>14355503.666666666</v>
      </c>
      <c r="N148" s="42">
        <f t="shared" si="104"/>
        <v>26391627.75</v>
      </c>
      <c r="O148" s="43">
        <f t="shared" si="105"/>
        <v>0.25355115695734232</v>
      </c>
      <c r="P148" s="43">
        <f t="shared" si="106"/>
        <v>0.17903847366898396</v>
      </c>
      <c r="Q148" s="43">
        <f t="shared" si="107"/>
        <v>0.9355856328338823</v>
      </c>
      <c r="R148" s="43">
        <f t="shared" si="108"/>
        <v>-1.3681752634602087</v>
      </c>
      <c r="S148" s="21">
        <f t="shared" si="109"/>
        <v>25694329.061324283</v>
      </c>
      <c r="T148" s="22">
        <f t="shared" si="116"/>
        <v>52085956.811324283</v>
      </c>
      <c r="U148" s="22">
        <f t="shared" si="117"/>
        <v>697298.68867571652</v>
      </c>
      <c r="V148" s="21">
        <f t="shared" si="110"/>
        <v>19700000</v>
      </c>
      <c r="W148" s="21">
        <f t="shared" si="111"/>
        <v>21666511</v>
      </c>
      <c r="X148" s="21">
        <f t="shared" si="112"/>
        <v>1700000</v>
      </c>
      <c r="Y148" s="21" t="str">
        <f t="shared" si="113"/>
        <v/>
      </c>
      <c r="Z148" s="23">
        <f t="shared" si="118"/>
        <v>14355503.666666666</v>
      </c>
      <c r="AA148" s="20">
        <f t="shared" si="119"/>
        <v>3</v>
      </c>
      <c r="AB148" s="1" t="s">
        <v>863</v>
      </c>
      <c r="AE148" s="55"/>
      <c r="AF148" s="58">
        <f t="shared" si="115"/>
        <v>0</v>
      </c>
    </row>
    <row r="149" spans="1:32" ht="15" hidden="1" x14ac:dyDescent="0.2">
      <c r="A149" s="5" t="s">
        <v>289</v>
      </c>
      <c r="B149" s="10" t="s">
        <v>290</v>
      </c>
      <c r="C149" s="11" t="s">
        <v>20</v>
      </c>
      <c r="D149" s="12">
        <v>10</v>
      </c>
      <c r="E149" s="36">
        <v>1108951</v>
      </c>
      <c r="F149" s="35">
        <f t="shared" si="100"/>
        <v>11089510</v>
      </c>
      <c r="G149" s="40">
        <v>1090934</v>
      </c>
      <c r="H149" s="25">
        <f t="shared" si="101"/>
        <v>10909340</v>
      </c>
      <c r="I149" s="16">
        <v>2000000</v>
      </c>
      <c r="J149" s="17">
        <f t="shared" si="102"/>
        <v>20000000</v>
      </c>
      <c r="K149" s="28">
        <v>11300000</v>
      </c>
      <c r="L149" s="29">
        <f t="shared" si="103"/>
        <v>113000000</v>
      </c>
      <c r="M149" s="47">
        <f t="shared" si="114"/>
        <v>1399961.6666666667</v>
      </c>
      <c r="N149" s="42">
        <f t="shared" si="104"/>
        <v>3874971.25</v>
      </c>
      <c r="O149" s="43">
        <f t="shared" si="105"/>
        <v>0.713816973480771</v>
      </c>
      <c r="P149" s="43">
        <f t="shared" si="106"/>
        <v>0.71846655636477297</v>
      </c>
      <c r="Q149" s="43">
        <f t="shared" si="107"/>
        <v>0.48386713836909112</v>
      </c>
      <c r="R149" s="43">
        <f t="shared" si="108"/>
        <v>-1.9161506682146352</v>
      </c>
      <c r="S149" s="21">
        <f t="shared" si="109"/>
        <v>4968175.4048292469</v>
      </c>
      <c r="T149" s="22">
        <f t="shared" si="116"/>
        <v>8843146.6548292469</v>
      </c>
      <c r="U149" s="22">
        <f t="shared" si="117"/>
        <v>-1093204.1548292469</v>
      </c>
      <c r="V149" s="21">
        <f t="shared" si="110"/>
        <v>1108951</v>
      </c>
      <c r="W149" s="21">
        <f t="shared" si="111"/>
        <v>1090934</v>
      </c>
      <c r="X149" s="21">
        <f t="shared" si="112"/>
        <v>2000000</v>
      </c>
      <c r="Y149" s="21" t="str">
        <f t="shared" si="113"/>
        <v/>
      </c>
      <c r="Z149" s="23">
        <f t="shared" si="118"/>
        <v>1399961.6666666667</v>
      </c>
      <c r="AA149" s="20">
        <f t="shared" si="119"/>
        <v>3</v>
      </c>
      <c r="AB149" s="1" t="s">
        <v>863</v>
      </c>
      <c r="AE149" s="55"/>
      <c r="AF149" s="58">
        <f t="shared" si="115"/>
        <v>0</v>
      </c>
    </row>
    <row r="150" spans="1:32" ht="15" hidden="1" x14ac:dyDescent="0.2">
      <c r="A150" s="5" t="s">
        <v>291</v>
      </c>
      <c r="B150" s="10" t="s">
        <v>292</v>
      </c>
      <c r="C150" s="11" t="s">
        <v>20</v>
      </c>
      <c r="D150" s="12">
        <v>10</v>
      </c>
      <c r="E150" s="36">
        <v>1272460</v>
      </c>
      <c r="F150" s="35">
        <f t="shared" si="100"/>
        <v>12724600</v>
      </c>
      <c r="G150" s="40">
        <v>1207273</v>
      </c>
      <c r="H150" s="25">
        <f t="shared" si="101"/>
        <v>12072730</v>
      </c>
      <c r="I150" s="16">
        <v>786000</v>
      </c>
      <c r="J150" s="17">
        <f t="shared" si="102"/>
        <v>7860000</v>
      </c>
      <c r="K150" s="28">
        <v>1401250</v>
      </c>
      <c r="L150" s="29">
        <f t="shared" si="103"/>
        <v>14012500</v>
      </c>
      <c r="M150" s="47">
        <f t="shared" si="114"/>
        <v>1293661</v>
      </c>
      <c r="N150" s="42">
        <f t="shared" si="104"/>
        <v>1166745.75</v>
      </c>
      <c r="O150" s="43">
        <f t="shared" si="105"/>
        <v>-9.0606072488371936E-2</v>
      </c>
      <c r="P150" s="43">
        <f t="shared" si="106"/>
        <v>-3.4735288300814515E-2</v>
      </c>
      <c r="Q150" s="43">
        <f t="shared" si="107"/>
        <v>0.32633137939435386</v>
      </c>
      <c r="R150" s="43">
        <f t="shared" si="108"/>
        <v>-0.20099001860516741</v>
      </c>
      <c r="S150" s="21">
        <f t="shared" si="109"/>
        <v>266319.06306580832</v>
      </c>
      <c r="T150" s="22">
        <f t="shared" si="116"/>
        <v>1433064.8130658083</v>
      </c>
      <c r="U150" s="22">
        <f t="shared" si="117"/>
        <v>900426.68693419173</v>
      </c>
      <c r="V150" s="21">
        <f t="shared" si="110"/>
        <v>1272460</v>
      </c>
      <c r="W150" s="21">
        <f t="shared" si="111"/>
        <v>1207273</v>
      </c>
      <c r="X150" s="21" t="str">
        <f t="shared" si="112"/>
        <v/>
      </c>
      <c r="Y150" s="21">
        <f t="shared" si="113"/>
        <v>1401250</v>
      </c>
      <c r="Z150" s="23">
        <f t="shared" si="118"/>
        <v>1293661</v>
      </c>
      <c r="AA150" s="20">
        <f t="shared" si="119"/>
        <v>3</v>
      </c>
      <c r="AB150" s="1" t="s">
        <v>863</v>
      </c>
      <c r="AE150" s="55"/>
      <c r="AF150" s="58">
        <f t="shared" si="115"/>
        <v>0</v>
      </c>
    </row>
    <row r="151" spans="1:32" ht="15" hidden="1" x14ac:dyDescent="0.2">
      <c r="A151" s="5" t="s">
        <v>293</v>
      </c>
      <c r="B151" s="10" t="s">
        <v>294</v>
      </c>
      <c r="C151" s="11" t="s">
        <v>20</v>
      </c>
      <c r="D151" s="12">
        <v>10</v>
      </c>
      <c r="E151" s="36">
        <v>859170</v>
      </c>
      <c r="F151" s="35">
        <f t="shared" si="100"/>
        <v>8591700</v>
      </c>
      <c r="G151" s="40">
        <v>938594</v>
      </c>
      <c r="H151" s="25">
        <f t="shared" si="101"/>
        <v>9385940</v>
      </c>
      <c r="I151" s="16">
        <v>658600</v>
      </c>
      <c r="J151" s="17">
        <f t="shared" si="102"/>
        <v>6586000</v>
      </c>
      <c r="K151" s="28">
        <v>990000</v>
      </c>
      <c r="L151" s="29">
        <f t="shared" si="103"/>
        <v>9900000</v>
      </c>
      <c r="M151" s="47">
        <f t="shared" si="114"/>
        <v>929254.66666666663</v>
      </c>
      <c r="N151" s="42">
        <f t="shared" si="104"/>
        <v>861591</v>
      </c>
      <c r="O151" s="43">
        <f t="shared" si="105"/>
        <v>2.8099179308975764E-3</v>
      </c>
      <c r="P151" s="43">
        <f t="shared" si="106"/>
        <v>-8.9373031983853046E-2</v>
      </c>
      <c r="Q151" s="43">
        <f t="shared" si="107"/>
        <v>0.23560018616721856</v>
      </c>
      <c r="R151" s="43">
        <f t="shared" si="108"/>
        <v>-0.14903707211426309</v>
      </c>
      <c r="S151" s="21">
        <f t="shared" si="109"/>
        <v>145636.0081527459</v>
      </c>
      <c r="T151" s="22">
        <f t="shared" si="116"/>
        <v>1007227.0081527459</v>
      </c>
      <c r="U151" s="22">
        <f t="shared" si="117"/>
        <v>715954.9918472541</v>
      </c>
      <c r="V151" s="21">
        <f t="shared" si="110"/>
        <v>859170</v>
      </c>
      <c r="W151" s="21">
        <f t="shared" si="111"/>
        <v>938594</v>
      </c>
      <c r="X151" s="21" t="str">
        <f t="shared" si="112"/>
        <v/>
      </c>
      <c r="Y151" s="21">
        <f t="shared" si="113"/>
        <v>990000</v>
      </c>
      <c r="Z151" s="23">
        <f t="shared" si="118"/>
        <v>929254.66666666663</v>
      </c>
      <c r="AA151" s="20">
        <f t="shared" si="119"/>
        <v>3</v>
      </c>
      <c r="AB151" s="1" t="s">
        <v>863</v>
      </c>
      <c r="AE151" s="55"/>
      <c r="AF151" s="58">
        <f t="shared" si="115"/>
        <v>0</v>
      </c>
    </row>
    <row r="152" spans="1:32" ht="15" hidden="1" x14ac:dyDescent="0.2">
      <c r="A152" s="5" t="s">
        <v>295</v>
      </c>
      <c r="B152" s="10" t="s">
        <v>296</v>
      </c>
      <c r="C152" s="11" t="s">
        <v>20</v>
      </c>
      <c r="D152" s="12">
        <v>10</v>
      </c>
      <c r="E152" s="36">
        <v>315689</v>
      </c>
      <c r="F152" s="35">
        <f t="shared" si="100"/>
        <v>3156890</v>
      </c>
      <c r="G152" s="40">
        <v>306714</v>
      </c>
      <c r="H152" s="25">
        <f t="shared" si="101"/>
        <v>3067140</v>
      </c>
      <c r="I152" s="16">
        <v>297000</v>
      </c>
      <c r="J152" s="17">
        <f t="shared" si="102"/>
        <v>2970000</v>
      </c>
      <c r="K152" s="28">
        <v>600000</v>
      </c>
      <c r="L152" s="29">
        <f t="shared" si="103"/>
        <v>6000000</v>
      </c>
      <c r="M152" s="47">
        <f t="shared" si="114"/>
        <v>306467.66666666669</v>
      </c>
      <c r="N152" s="42">
        <f t="shared" si="104"/>
        <v>379850.75</v>
      </c>
      <c r="O152" s="43">
        <f t="shared" si="105"/>
        <v>0.16891305335055939</v>
      </c>
      <c r="P152" s="43">
        <f t="shared" si="106"/>
        <v>0.19254075449370578</v>
      </c>
      <c r="Q152" s="43">
        <f t="shared" si="107"/>
        <v>0.21811395660005939</v>
      </c>
      <c r="R152" s="43">
        <f t="shared" si="108"/>
        <v>-0.57956776444432445</v>
      </c>
      <c r="S152" s="21">
        <f t="shared" si="109"/>
        <v>146964.45535655893</v>
      </c>
      <c r="T152" s="22">
        <f t="shared" si="116"/>
        <v>526815.2053565589</v>
      </c>
      <c r="U152" s="22">
        <f t="shared" si="117"/>
        <v>232886.29464344107</v>
      </c>
      <c r="V152" s="21">
        <f t="shared" si="110"/>
        <v>315689</v>
      </c>
      <c r="W152" s="21">
        <f t="shared" si="111"/>
        <v>306714</v>
      </c>
      <c r="X152" s="21">
        <f t="shared" si="112"/>
        <v>297000</v>
      </c>
      <c r="Y152" s="21" t="str">
        <f t="shared" si="113"/>
        <v/>
      </c>
      <c r="Z152" s="23">
        <f t="shared" si="118"/>
        <v>306467.66666666669</v>
      </c>
      <c r="AA152" s="20">
        <f t="shared" si="119"/>
        <v>3</v>
      </c>
      <c r="AB152" s="1" t="s">
        <v>863</v>
      </c>
      <c r="AE152" s="55"/>
      <c r="AF152" s="58">
        <f t="shared" si="115"/>
        <v>0</v>
      </c>
    </row>
    <row r="153" spans="1:32" ht="15" hidden="1" x14ac:dyDescent="0.2">
      <c r="A153" s="5" t="s">
        <v>297</v>
      </c>
      <c r="B153" s="10" t="s">
        <v>298</v>
      </c>
      <c r="C153" s="11" t="s">
        <v>20</v>
      </c>
      <c r="D153" s="12">
        <v>10</v>
      </c>
      <c r="E153" s="36">
        <v>289660</v>
      </c>
      <c r="F153" s="35">
        <f t="shared" si="100"/>
        <v>2896600</v>
      </c>
      <c r="G153" s="40">
        <v>303942</v>
      </c>
      <c r="H153" s="25">
        <f t="shared" si="101"/>
        <v>3039420</v>
      </c>
      <c r="I153" s="16">
        <v>265300</v>
      </c>
      <c r="J153" s="17">
        <f t="shared" si="102"/>
        <v>2653000</v>
      </c>
      <c r="K153" s="28">
        <v>448000</v>
      </c>
      <c r="L153" s="29">
        <f t="shared" si="103"/>
        <v>4480000</v>
      </c>
      <c r="M153" s="47">
        <f t="shared" si="114"/>
        <v>286300.66666666669</v>
      </c>
      <c r="N153" s="42">
        <f t="shared" si="104"/>
        <v>326725.5</v>
      </c>
      <c r="O153" s="43">
        <f t="shared" si="105"/>
        <v>0.11344538458124631</v>
      </c>
      <c r="P153" s="43">
        <f t="shared" si="106"/>
        <v>6.9732849134824137E-2</v>
      </c>
      <c r="Q153" s="43">
        <f t="shared" si="107"/>
        <v>0.18800338510462145</v>
      </c>
      <c r="R153" s="43">
        <f t="shared" si="108"/>
        <v>-0.37118161882069201</v>
      </c>
      <c r="S153" s="21">
        <f t="shared" si="109"/>
        <v>82408.607080814079</v>
      </c>
      <c r="T153" s="22">
        <f t="shared" si="116"/>
        <v>409134.10708081408</v>
      </c>
      <c r="U153" s="22">
        <f t="shared" si="117"/>
        <v>244316.89291918592</v>
      </c>
      <c r="V153" s="21">
        <f t="shared" si="110"/>
        <v>289660</v>
      </c>
      <c r="W153" s="21">
        <f t="shared" si="111"/>
        <v>303942</v>
      </c>
      <c r="X153" s="21">
        <f t="shared" si="112"/>
        <v>265300</v>
      </c>
      <c r="Y153" s="21" t="str">
        <f t="shared" si="113"/>
        <v/>
      </c>
      <c r="Z153" s="23">
        <f t="shared" si="118"/>
        <v>286300.66666666669</v>
      </c>
      <c r="AA153" s="20">
        <f t="shared" si="119"/>
        <v>3</v>
      </c>
      <c r="AB153" s="1" t="s">
        <v>863</v>
      </c>
      <c r="AE153" s="55"/>
      <c r="AF153" s="58">
        <f t="shared" si="115"/>
        <v>0</v>
      </c>
    </row>
    <row r="154" spans="1:32" ht="15" hidden="1" x14ac:dyDescent="0.2">
      <c r="A154" s="5" t="s">
        <v>299</v>
      </c>
      <c r="B154" s="10" t="s">
        <v>300</v>
      </c>
      <c r="C154" s="11" t="s">
        <v>20</v>
      </c>
      <c r="D154" s="12">
        <v>10</v>
      </c>
      <c r="E154" s="36">
        <v>233489</v>
      </c>
      <c r="F154" s="35">
        <f t="shared" si="100"/>
        <v>2334890</v>
      </c>
      <c r="G154" s="40">
        <v>213350</v>
      </c>
      <c r="H154" s="25">
        <f t="shared" si="101"/>
        <v>2133500</v>
      </c>
      <c r="I154" s="16">
        <v>235000</v>
      </c>
      <c r="J154" s="17">
        <f t="shared" si="102"/>
        <v>2350000</v>
      </c>
      <c r="K154" s="28">
        <v>447000</v>
      </c>
      <c r="L154" s="29">
        <f t="shared" si="103"/>
        <v>4470000</v>
      </c>
      <c r="M154" s="47">
        <f t="shared" si="114"/>
        <v>227279.66666666666</v>
      </c>
      <c r="N154" s="42">
        <f t="shared" si="104"/>
        <v>282209.75</v>
      </c>
      <c r="O154" s="43">
        <f t="shared" si="105"/>
        <v>0.17264020821392601</v>
      </c>
      <c r="P154" s="43">
        <f t="shared" si="106"/>
        <v>0.24400202331776277</v>
      </c>
      <c r="Q154" s="43">
        <f t="shared" si="107"/>
        <v>0.16728603458952074</v>
      </c>
      <c r="R154" s="43">
        <f t="shared" si="108"/>
        <v>-0.58392826612120952</v>
      </c>
      <c r="S154" s="21">
        <f t="shared" si="109"/>
        <v>110302.55911318044</v>
      </c>
      <c r="T154" s="22">
        <f t="shared" si="116"/>
        <v>392512.30911318044</v>
      </c>
      <c r="U154" s="22">
        <f t="shared" si="117"/>
        <v>171907.19088681956</v>
      </c>
      <c r="V154" s="21">
        <f t="shared" si="110"/>
        <v>233489</v>
      </c>
      <c r="W154" s="21">
        <f t="shared" si="111"/>
        <v>213350</v>
      </c>
      <c r="X154" s="21">
        <f t="shared" si="112"/>
        <v>235000</v>
      </c>
      <c r="Y154" s="21" t="str">
        <f t="shared" si="113"/>
        <v/>
      </c>
      <c r="Z154" s="23">
        <f t="shared" si="118"/>
        <v>227279.66666666666</v>
      </c>
      <c r="AA154" s="20">
        <f t="shared" si="119"/>
        <v>3</v>
      </c>
      <c r="AB154" s="1" t="s">
        <v>863</v>
      </c>
      <c r="AE154" s="55"/>
      <c r="AF154" s="58">
        <f t="shared" si="115"/>
        <v>0</v>
      </c>
    </row>
    <row r="155" spans="1:32" ht="15" hidden="1" x14ac:dyDescent="0.2">
      <c r="A155" s="5" t="s">
        <v>301</v>
      </c>
      <c r="B155" s="10" t="s">
        <v>302</v>
      </c>
      <c r="C155" s="11" t="s">
        <v>20</v>
      </c>
      <c r="D155" s="12">
        <v>10</v>
      </c>
      <c r="E155" s="36">
        <v>174050</v>
      </c>
      <c r="F155" s="35">
        <f t="shared" si="100"/>
        <v>1740500</v>
      </c>
      <c r="G155" s="40">
        <v>168417</v>
      </c>
      <c r="H155" s="25">
        <f t="shared" si="101"/>
        <v>1684170</v>
      </c>
      <c r="I155" s="16">
        <v>160000</v>
      </c>
      <c r="J155" s="17">
        <f t="shared" si="102"/>
        <v>1600000</v>
      </c>
      <c r="K155" s="28">
        <v>322000</v>
      </c>
      <c r="L155" s="29">
        <f t="shared" si="103"/>
        <v>3220000</v>
      </c>
      <c r="M155" s="47">
        <f t="shared" si="114"/>
        <v>167489</v>
      </c>
      <c r="N155" s="42">
        <f t="shared" si="104"/>
        <v>206116.75</v>
      </c>
      <c r="O155" s="43">
        <f t="shared" si="105"/>
        <v>0.15557566282216273</v>
      </c>
      <c r="P155" s="43">
        <f t="shared" si="106"/>
        <v>0.18290483427474957</v>
      </c>
      <c r="Q155" s="43">
        <f t="shared" si="107"/>
        <v>0.2237409138267511</v>
      </c>
      <c r="R155" s="43">
        <f t="shared" si="108"/>
        <v>-0.5622214109236634</v>
      </c>
      <c r="S155" s="21">
        <f t="shared" si="109"/>
        <v>77470.918988460864</v>
      </c>
      <c r="T155" s="22">
        <f t="shared" si="116"/>
        <v>283587.66898846085</v>
      </c>
      <c r="U155" s="22">
        <f t="shared" si="117"/>
        <v>128645.83101153914</v>
      </c>
      <c r="V155" s="21">
        <f t="shared" si="110"/>
        <v>174050</v>
      </c>
      <c r="W155" s="21">
        <f t="shared" si="111"/>
        <v>168417</v>
      </c>
      <c r="X155" s="21">
        <f t="shared" si="112"/>
        <v>160000</v>
      </c>
      <c r="Y155" s="21" t="str">
        <f t="shared" si="113"/>
        <v/>
      </c>
      <c r="Z155" s="23">
        <f t="shared" si="118"/>
        <v>167489</v>
      </c>
      <c r="AA155" s="20">
        <f t="shared" si="119"/>
        <v>3</v>
      </c>
      <c r="AB155" s="1" t="s">
        <v>863</v>
      </c>
      <c r="AE155" s="55"/>
      <c r="AF155" s="58">
        <f t="shared" si="115"/>
        <v>0</v>
      </c>
    </row>
    <row r="156" spans="1:32" ht="15" hidden="1" x14ac:dyDescent="0.2">
      <c r="A156" s="5" t="s">
        <v>303</v>
      </c>
      <c r="B156" s="10" t="s">
        <v>304</v>
      </c>
      <c r="C156" s="11" t="s">
        <v>20</v>
      </c>
      <c r="D156" s="12">
        <v>10</v>
      </c>
      <c r="E156" s="36">
        <v>159630</v>
      </c>
      <c r="F156" s="35">
        <f t="shared" si="100"/>
        <v>1596300</v>
      </c>
      <c r="G156" s="40">
        <v>162760</v>
      </c>
      <c r="H156" s="25">
        <f t="shared" si="101"/>
        <v>1627600</v>
      </c>
      <c r="I156" s="16">
        <v>142000</v>
      </c>
      <c r="J156" s="17">
        <f t="shared" si="102"/>
        <v>1420000</v>
      </c>
      <c r="K156" s="28">
        <v>165000</v>
      </c>
      <c r="L156" s="29">
        <f t="shared" si="103"/>
        <v>1650000</v>
      </c>
      <c r="M156" s="47">
        <f t="shared" ref="M156:M157" si="120">N156</f>
        <v>157347.5</v>
      </c>
      <c r="N156" s="46">
        <f t="shared" ref="N156:N187" si="121">AVERAGE(E156,G156,I156,K156)</f>
        <v>157347.5</v>
      </c>
      <c r="O156" s="43">
        <f t="shared" ref="O156:O187" si="122">1-E156/N156</f>
        <v>-1.4506109089753583E-2</v>
      </c>
      <c r="P156" s="43">
        <f t="shared" ref="P156:P187" si="123">1-G156/N156</f>
        <v>-3.4398385738572346E-2</v>
      </c>
      <c r="Q156" s="43">
        <f t="shared" ref="Q156:Q187" si="124">1-I156/N156</f>
        <v>9.7538886858704488E-2</v>
      </c>
      <c r="R156" s="43">
        <f t="shared" ref="R156:R187" si="125">1-K156/N156</f>
        <v>-4.863439203037867E-2</v>
      </c>
      <c r="S156" s="21">
        <f t="shared" ref="S156:S187" si="126">STDEV(E156,G156,I156,K156)</f>
        <v>10466.000111472067</v>
      </c>
      <c r="T156" s="22">
        <f t="shared" si="116"/>
        <v>167813.50011147207</v>
      </c>
      <c r="U156" s="22">
        <f t="shared" si="117"/>
        <v>146881.49988852793</v>
      </c>
      <c r="V156" s="21">
        <f t="shared" ref="V156:V187" si="127">IF(AND(E156&lt;=$T156,E156&gt;=$U156),E156,"")</f>
        <v>159630</v>
      </c>
      <c r="W156" s="21">
        <f t="shared" ref="W156:W187" si="128">IF(AND(G156&lt;=$T156,G156&gt;=$U156),G156,"")</f>
        <v>162760</v>
      </c>
      <c r="X156" s="21" t="str">
        <f t="shared" ref="X156:X187" si="129">IF(AND(I156&lt;=$T156,I156&gt;=$U156),I156,"")</f>
        <v/>
      </c>
      <c r="Y156" s="21">
        <f t="shared" ref="Y156:Y187" si="130">IF(AND(K156&lt;=$T156,K156&gt;=$U156),K156,"")</f>
        <v>165000</v>
      </c>
      <c r="Z156" s="23">
        <f t="shared" si="118"/>
        <v>162463.33333333334</v>
      </c>
      <c r="AA156" s="20">
        <f t="shared" si="119"/>
        <v>3</v>
      </c>
      <c r="AB156" s="44" t="s">
        <v>873</v>
      </c>
      <c r="AE156" s="55"/>
      <c r="AF156" s="58">
        <f t="shared" si="115"/>
        <v>0</v>
      </c>
    </row>
    <row r="157" spans="1:32" ht="15" hidden="1" x14ac:dyDescent="0.2">
      <c r="A157" s="5" t="s">
        <v>305</v>
      </c>
      <c r="B157" s="10" t="s">
        <v>306</v>
      </c>
      <c r="C157" s="11" t="s">
        <v>20</v>
      </c>
      <c r="D157" s="12">
        <v>10</v>
      </c>
      <c r="E157" s="36">
        <v>139888</v>
      </c>
      <c r="F157" s="35">
        <f t="shared" si="100"/>
        <v>1398880</v>
      </c>
      <c r="G157" s="40">
        <v>153799</v>
      </c>
      <c r="H157" s="25">
        <f t="shared" si="101"/>
        <v>1537990</v>
      </c>
      <c r="I157" s="16">
        <v>138000</v>
      </c>
      <c r="J157" s="17">
        <f t="shared" si="102"/>
        <v>1380000</v>
      </c>
      <c r="K157" s="28">
        <v>165000</v>
      </c>
      <c r="L157" s="29">
        <f t="shared" si="103"/>
        <v>1650000</v>
      </c>
      <c r="M157" s="47">
        <f t="shared" si="120"/>
        <v>149171.75</v>
      </c>
      <c r="N157" s="46">
        <f t="shared" si="121"/>
        <v>149171.75</v>
      </c>
      <c r="O157" s="43">
        <f t="shared" si="122"/>
        <v>6.2235309299515484E-2</v>
      </c>
      <c r="P157" s="43">
        <f t="shared" si="123"/>
        <v>-3.1019613298094217E-2</v>
      </c>
      <c r="Q157" s="43">
        <f t="shared" si="124"/>
        <v>7.4891861227075474E-2</v>
      </c>
      <c r="R157" s="43">
        <f t="shared" si="125"/>
        <v>-0.10610755722849663</v>
      </c>
      <c r="S157" s="21">
        <f t="shared" si="126"/>
        <v>12687.801920873975</v>
      </c>
      <c r="T157" s="22">
        <f t="shared" si="116"/>
        <v>161859.55192087399</v>
      </c>
      <c r="U157" s="22">
        <f t="shared" si="117"/>
        <v>136483.94807912601</v>
      </c>
      <c r="V157" s="21">
        <f t="shared" si="127"/>
        <v>139888</v>
      </c>
      <c r="W157" s="21">
        <f t="shared" si="128"/>
        <v>153799</v>
      </c>
      <c r="X157" s="21">
        <f t="shared" si="129"/>
        <v>138000</v>
      </c>
      <c r="Y157" s="21" t="str">
        <f t="shared" si="130"/>
        <v/>
      </c>
      <c r="Z157" s="23">
        <f t="shared" si="118"/>
        <v>143895.66666666666</v>
      </c>
      <c r="AA157" s="20">
        <f t="shared" si="119"/>
        <v>3</v>
      </c>
      <c r="AB157" s="44" t="s">
        <v>873</v>
      </c>
      <c r="AE157" s="55"/>
      <c r="AF157" s="58">
        <f t="shared" si="115"/>
        <v>0</v>
      </c>
    </row>
    <row r="158" spans="1:32" ht="15" hidden="1" x14ac:dyDescent="0.2">
      <c r="A158" s="5" t="s">
        <v>307</v>
      </c>
      <c r="B158" s="10" t="s">
        <v>308</v>
      </c>
      <c r="C158" s="11" t="s">
        <v>20</v>
      </c>
      <c r="D158" s="12">
        <v>10</v>
      </c>
      <c r="E158" s="36">
        <v>190456</v>
      </c>
      <c r="F158" s="35">
        <f t="shared" si="100"/>
        <v>1904560</v>
      </c>
      <c r="G158" s="40">
        <v>206877</v>
      </c>
      <c r="H158" s="25">
        <f t="shared" si="101"/>
        <v>2068770</v>
      </c>
      <c r="I158" s="16">
        <v>138000</v>
      </c>
      <c r="J158" s="17">
        <f t="shared" si="102"/>
        <v>1380000</v>
      </c>
      <c r="K158" s="28">
        <v>99300</v>
      </c>
      <c r="L158" s="29">
        <f t="shared" si="103"/>
        <v>993000</v>
      </c>
      <c r="M158" s="47">
        <f t="shared" si="114"/>
        <v>178444.33333333334</v>
      </c>
      <c r="N158" s="46">
        <f t="shared" si="121"/>
        <v>158658.25</v>
      </c>
      <c r="O158" s="43">
        <f t="shared" si="122"/>
        <v>-0.2004166187387042</v>
      </c>
      <c r="P158" s="43">
        <f t="shared" si="123"/>
        <v>-0.30391580645822081</v>
      </c>
      <c r="Q158" s="43">
        <f t="shared" si="124"/>
        <v>0.13020596155573383</v>
      </c>
      <c r="R158" s="43">
        <f t="shared" si="125"/>
        <v>0.37412646364119106</v>
      </c>
      <c r="S158" s="21">
        <f t="shared" si="126"/>
        <v>49282.552330921339</v>
      </c>
      <c r="T158" s="22">
        <f t="shared" si="116"/>
        <v>207940.80233092135</v>
      </c>
      <c r="U158" s="22">
        <f t="shared" si="117"/>
        <v>109375.69766907865</v>
      </c>
      <c r="V158" s="21">
        <f t="shared" si="127"/>
        <v>190456</v>
      </c>
      <c r="W158" s="21">
        <f t="shared" si="128"/>
        <v>206877</v>
      </c>
      <c r="X158" s="21">
        <f t="shared" si="129"/>
        <v>138000</v>
      </c>
      <c r="Y158" s="21" t="str">
        <f t="shared" si="130"/>
        <v/>
      </c>
      <c r="Z158" s="23">
        <f t="shared" si="118"/>
        <v>178444.33333333334</v>
      </c>
      <c r="AA158" s="20">
        <f t="shared" si="119"/>
        <v>3</v>
      </c>
      <c r="AB158" s="1" t="s">
        <v>863</v>
      </c>
      <c r="AE158" s="55"/>
      <c r="AF158" s="58">
        <f t="shared" si="115"/>
        <v>0</v>
      </c>
    </row>
    <row r="159" spans="1:32" ht="15" hidden="1" x14ac:dyDescent="0.2">
      <c r="A159" s="5" t="s">
        <v>309</v>
      </c>
      <c r="B159" s="10" t="s">
        <v>310</v>
      </c>
      <c r="C159" s="11" t="s">
        <v>20</v>
      </c>
      <c r="D159" s="12">
        <v>10</v>
      </c>
      <c r="E159" s="36">
        <v>183560</v>
      </c>
      <c r="F159" s="35">
        <f t="shared" si="100"/>
        <v>1835600</v>
      </c>
      <c r="G159" s="40">
        <v>177302</v>
      </c>
      <c r="H159" s="25">
        <f t="shared" si="101"/>
        <v>1773020</v>
      </c>
      <c r="I159" s="16">
        <v>138000</v>
      </c>
      <c r="J159" s="17">
        <f t="shared" si="102"/>
        <v>1380000</v>
      </c>
      <c r="K159" s="28">
        <v>76400</v>
      </c>
      <c r="L159" s="29">
        <f t="shared" si="103"/>
        <v>764000</v>
      </c>
      <c r="M159" s="47">
        <f t="shared" si="114"/>
        <v>166287.33333333334</v>
      </c>
      <c r="N159" s="46">
        <f t="shared" si="121"/>
        <v>143815.5</v>
      </c>
      <c r="O159" s="43">
        <f t="shared" si="122"/>
        <v>-0.2763575553400015</v>
      </c>
      <c r="P159" s="43">
        <f t="shared" si="123"/>
        <v>-0.23284346958429381</v>
      </c>
      <c r="Q159" s="43">
        <f t="shared" si="124"/>
        <v>4.043722686358564E-2</v>
      </c>
      <c r="R159" s="43">
        <f t="shared" si="125"/>
        <v>0.46876379806070978</v>
      </c>
      <c r="S159" s="21">
        <f t="shared" si="126"/>
        <v>49259.9927019889</v>
      </c>
      <c r="T159" s="22">
        <f t="shared" si="116"/>
        <v>193075.4927019889</v>
      </c>
      <c r="U159" s="22">
        <f t="shared" si="117"/>
        <v>94555.5072980111</v>
      </c>
      <c r="V159" s="21">
        <f t="shared" si="127"/>
        <v>183560</v>
      </c>
      <c r="W159" s="21">
        <f t="shared" si="128"/>
        <v>177302</v>
      </c>
      <c r="X159" s="21">
        <f t="shared" si="129"/>
        <v>138000</v>
      </c>
      <c r="Y159" s="21" t="str">
        <f t="shared" si="130"/>
        <v/>
      </c>
      <c r="Z159" s="23">
        <f t="shared" si="118"/>
        <v>166287.33333333334</v>
      </c>
      <c r="AA159" s="20">
        <f t="shared" si="119"/>
        <v>3</v>
      </c>
      <c r="AB159" s="1" t="s">
        <v>863</v>
      </c>
      <c r="AE159" s="55"/>
      <c r="AF159" s="58">
        <f t="shared" si="115"/>
        <v>0</v>
      </c>
    </row>
    <row r="160" spans="1:32" s="87" customFormat="1" ht="192.75" customHeight="1" x14ac:dyDescent="0.25">
      <c r="A160" s="100" t="s">
        <v>311</v>
      </c>
      <c r="B160" s="110" t="s">
        <v>312</v>
      </c>
      <c r="C160" s="105" t="s">
        <v>20</v>
      </c>
      <c r="D160" s="104">
        <v>45</v>
      </c>
      <c r="E160" s="156">
        <v>323663</v>
      </c>
      <c r="F160" s="127">
        <f t="shared" si="100"/>
        <v>14564835</v>
      </c>
      <c r="G160" s="134">
        <v>347174</v>
      </c>
      <c r="H160" s="128">
        <f t="shared" si="101"/>
        <v>15622830</v>
      </c>
      <c r="I160" s="132">
        <v>329500</v>
      </c>
      <c r="J160" s="161">
        <f t="shared" si="102"/>
        <v>14827500</v>
      </c>
      <c r="K160" s="154">
        <v>538000</v>
      </c>
      <c r="L160" s="155">
        <f t="shared" si="103"/>
        <v>24210000</v>
      </c>
      <c r="M160" s="111">
        <f t="shared" si="114"/>
        <v>333445.66666666669</v>
      </c>
      <c r="N160" s="162">
        <f t="shared" si="121"/>
        <v>384584.25</v>
      </c>
      <c r="O160" s="163">
        <f t="shared" si="122"/>
        <v>0.15840807313352012</v>
      </c>
      <c r="P160" s="163">
        <f t="shared" si="123"/>
        <v>9.7274524372747972E-2</v>
      </c>
      <c r="Q160" s="163">
        <f t="shared" si="124"/>
        <v>0.14323064452067391</v>
      </c>
      <c r="R160" s="163">
        <f t="shared" si="125"/>
        <v>-0.39891324202694212</v>
      </c>
      <c r="S160" s="164">
        <f t="shared" si="126"/>
        <v>102764.44335266617</v>
      </c>
      <c r="T160" s="165">
        <f t="shared" si="116"/>
        <v>487348.69335266616</v>
      </c>
      <c r="U160" s="165">
        <f t="shared" si="117"/>
        <v>281819.80664733384</v>
      </c>
      <c r="V160" s="164">
        <f t="shared" si="127"/>
        <v>323663</v>
      </c>
      <c r="W160" s="164">
        <f t="shared" si="128"/>
        <v>347174</v>
      </c>
      <c r="X160" s="164">
        <f t="shared" si="129"/>
        <v>329500</v>
      </c>
      <c r="Y160" s="164" t="str">
        <f t="shared" si="130"/>
        <v/>
      </c>
      <c r="Z160" s="129">
        <f t="shared" si="118"/>
        <v>333445.66666666669</v>
      </c>
      <c r="AA160" s="166">
        <f t="shared" si="119"/>
        <v>3</v>
      </c>
      <c r="AB160" s="89" t="s">
        <v>863</v>
      </c>
      <c r="AC160" s="89"/>
      <c r="AD160" s="89"/>
      <c r="AE160" s="130">
        <v>6</v>
      </c>
      <c r="AF160" s="131">
        <f t="shared" si="115"/>
        <v>2000674</v>
      </c>
    </row>
    <row r="161" spans="1:32" ht="15" hidden="1" x14ac:dyDescent="0.2">
      <c r="A161" s="5" t="s">
        <v>313</v>
      </c>
      <c r="B161" s="10" t="s">
        <v>314</v>
      </c>
      <c r="C161" s="11" t="s">
        <v>20</v>
      </c>
      <c r="D161" s="12">
        <v>15</v>
      </c>
      <c r="E161" s="36">
        <v>689636</v>
      </c>
      <c r="F161" s="35">
        <f t="shared" si="100"/>
        <v>10344540</v>
      </c>
      <c r="G161" s="40">
        <v>662604</v>
      </c>
      <c r="H161" s="25">
        <f t="shared" si="101"/>
        <v>9939060</v>
      </c>
      <c r="I161" s="16">
        <v>558900</v>
      </c>
      <c r="J161" s="17">
        <f t="shared" si="102"/>
        <v>8383500</v>
      </c>
      <c r="K161" s="28">
        <v>762000</v>
      </c>
      <c r="L161" s="29">
        <f t="shared" si="103"/>
        <v>11430000</v>
      </c>
      <c r="M161" s="47">
        <f>N161</f>
        <v>668285</v>
      </c>
      <c r="N161" s="46">
        <f t="shared" si="121"/>
        <v>668285</v>
      </c>
      <c r="O161" s="43">
        <f t="shared" si="122"/>
        <v>-3.1948943938589158E-2</v>
      </c>
      <c r="P161" s="43">
        <f t="shared" si="123"/>
        <v>8.5008641522703599E-3</v>
      </c>
      <c r="Q161" s="43">
        <f t="shared" si="124"/>
        <v>0.16368016639607352</v>
      </c>
      <c r="R161" s="43">
        <f t="shared" si="125"/>
        <v>-0.14023208660975484</v>
      </c>
      <c r="S161" s="21">
        <f t="shared" si="126"/>
        <v>84134.25464102003</v>
      </c>
      <c r="T161" s="22">
        <f t="shared" si="116"/>
        <v>752419.25464101997</v>
      </c>
      <c r="U161" s="22">
        <f t="shared" si="117"/>
        <v>584150.74535898003</v>
      </c>
      <c r="V161" s="21">
        <f t="shared" si="127"/>
        <v>689636</v>
      </c>
      <c r="W161" s="21">
        <f t="shared" si="128"/>
        <v>662604</v>
      </c>
      <c r="X161" s="21" t="str">
        <f t="shared" si="129"/>
        <v/>
      </c>
      <c r="Y161" s="21" t="str">
        <f t="shared" si="130"/>
        <v/>
      </c>
      <c r="Z161" s="23">
        <f t="shared" si="118"/>
        <v>676120</v>
      </c>
      <c r="AA161" s="20">
        <f t="shared" si="119"/>
        <v>2</v>
      </c>
      <c r="AB161" s="44" t="s">
        <v>873</v>
      </c>
      <c r="AE161" s="55"/>
      <c r="AF161" s="58">
        <f t="shared" si="115"/>
        <v>0</v>
      </c>
    </row>
    <row r="162" spans="1:32" ht="15" hidden="1" x14ac:dyDescent="0.2">
      <c r="A162" s="5" t="s">
        <v>315</v>
      </c>
      <c r="B162" s="10" t="s">
        <v>316</v>
      </c>
      <c r="C162" s="11" t="s">
        <v>20</v>
      </c>
      <c r="D162" s="12">
        <v>10</v>
      </c>
      <c r="E162" s="36">
        <v>84632</v>
      </c>
      <c r="F162" s="35">
        <f t="shared" si="100"/>
        <v>846320</v>
      </c>
      <c r="G162" s="40">
        <v>85017</v>
      </c>
      <c r="H162" s="25">
        <f t="shared" si="101"/>
        <v>850170</v>
      </c>
      <c r="I162" s="16">
        <v>125000</v>
      </c>
      <c r="J162" s="17">
        <f t="shared" si="102"/>
        <v>1250000</v>
      </c>
      <c r="K162" s="28">
        <v>424000</v>
      </c>
      <c r="L162" s="29">
        <f t="shared" si="103"/>
        <v>4240000</v>
      </c>
      <c r="M162" s="47">
        <f t="shared" si="114"/>
        <v>98216.333333333328</v>
      </c>
      <c r="N162" s="46">
        <f t="shared" si="121"/>
        <v>179662.25</v>
      </c>
      <c r="O162" s="43">
        <f t="shared" si="122"/>
        <v>0.52893832733364965</v>
      </c>
      <c r="P162" s="43">
        <f t="shared" si="123"/>
        <v>0.52679541751258263</v>
      </c>
      <c r="Q162" s="43">
        <f t="shared" si="124"/>
        <v>0.30425005809512018</v>
      </c>
      <c r="R162" s="43">
        <f t="shared" si="125"/>
        <v>-1.3599838029413522</v>
      </c>
      <c r="S162" s="21">
        <f t="shared" si="126"/>
        <v>163989.19620181285</v>
      </c>
      <c r="T162" s="22">
        <f t="shared" si="116"/>
        <v>343651.44620181283</v>
      </c>
      <c r="U162" s="22">
        <f t="shared" si="117"/>
        <v>15673.053798187146</v>
      </c>
      <c r="V162" s="21">
        <f t="shared" si="127"/>
        <v>84632</v>
      </c>
      <c r="W162" s="21">
        <f t="shared" si="128"/>
        <v>85017</v>
      </c>
      <c r="X162" s="21">
        <f t="shared" si="129"/>
        <v>125000</v>
      </c>
      <c r="Y162" s="21" t="str">
        <f t="shared" si="130"/>
        <v/>
      </c>
      <c r="Z162" s="23">
        <f t="shared" si="118"/>
        <v>98216.333333333328</v>
      </c>
      <c r="AA162" s="20">
        <f t="shared" si="119"/>
        <v>3</v>
      </c>
      <c r="AB162" s="1" t="s">
        <v>863</v>
      </c>
      <c r="AE162" s="55"/>
      <c r="AF162" s="58">
        <f t="shared" si="115"/>
        <v>0</v>
      </c>
    </row>
    <row r="163" spans="1:32" ht="15" hidden="1" x14ac:dyDescent="0.2">
      <c r="A163" s="5" t="s">
        <v>317</v>
      </c>
      <c r="B163" s="10" t="s">
        <v>318</v>
      </c>
      <c r="C163" s="11" t="s">
        <v>20</v>
      </c>
      <c r="D163" s="12">
        <v>1</v>
      </c>
      <c r="E163" s="36">
        <v>487653</v>
      </c>
      <c r="F163" s="35">
        <f t="shared" si="100"/>
        <v>487653</v>
      </c>
      <c r="G163" s="40">
        <v>520837</v>
      </c>
      <c r="H163" s="25">
        <f t="shared" si="101"/>
        <v>520837</v>
      </c>
      <c r="I163" s="16">
        <v>298000</v>
      </c>
      <c r="J163" s="17">
        <f t="shared" si="102"/>
        <v>298000</v>
      </c>
      <c r="K163" s="28">
        <v>538000</v>
      </c>
      <c r="L163" s="29">
        <f t="shared" si="103"/>
        <v>538000</v>
      </c>
      <c r="M163" s="47">
        <f t="shared" si="114"/>
        <v>515496.66666666669</v>
      </c>
      <c r="N163" s="46">
        <f t="shared" si="121"/>
        <v>461122.5</v>
      </c>
      <c r="O163" s="43">
        <f t="shared" si="122"/>
        <v>-5.753460306100866E-2</v>
      </c>
      <c r="P163" s="43">
        <f t="shared" si="123"/>
        <v>-0.12949812685349338</v>
      </c>
      <c r="Q163" s="43">
        <f t="shared" si="124"/>
        <v>0.3537509013331599</v>
      </c>
      <c r="R163" s="43">
        <f t="shared" si="125"/>
        <v>-0.16671817141865763</v>
      </c>
      <c r="S163" s="21">
        <f t="shared" si="126"/>
        <v>110738.11291059641</v>
      </c>
      <c r="T163" s="22">
        <f t="shared" si="116"/>
        <v>571860.61291059642</v>
      </c>
      <c r="U163" s="22">
        <f t="shared" si="117"/>
        <v>350384.38708940358</v>
      </c>
      <c r="V163" s="21">
        <f t="shared" si="127"/>
        <v>487653</v>
      </c>
      <c r="W163" s="21">
        <f t="shared" si="128"/>
        <v>520837</v>
      </c>
      <c r="X163" s="21" t="str">
        <f t="shared" si="129"/>
        <v/>
      </c>
      <c r="Y163" s="21">
        <f t="shared" si="130"/>
        <v>538000</v>
      </c>
      <c r="Z163" s="23">
        <f t="shared" si="118"/>
        <v>515496.66666666669</v>
      </c>
      <c r="AA163" s="20">
        <f t="shared" si="119"/>
        <v>3</v>
      </c>
      <c r="AB163" s="1" t="s">
        <v>863</v>
      </c>
      <c r="AE163" s="55"/>
      <c r="AF163" s="58">
        <f t="shared" si="115"/>
        <v>0</v>
      </c>
    </row>
    <row r="164" spans="1:32" ht="15" hidden="1" x14ac:dyDescent="0.2">
      <c r="A164" s="5" t="s">
        <v>319</v>
      </c>
      <c r="B164" s="10" t="s">
        <v>320</v>
      </c>
      <c r="C164" s="11" t="s">
        <v>20</v>
      </c>
      <c r="D164" s="12">
        <v>8</v>
      </c>
      <c r="E164" s="36">
        <v>1385666</v>
      </c>
      <c r="F164" s="35">
        <f t="shared" si="100"/>
        <v>11085328</v>
      </c>
      <c r="G164" s="40">
        <v>1301632</v>
      </c>
      <c r="H164" s="25">
        <f t="shared" si="101"/>
        <v>10413056</v>
      </c>
      <c r="I164" s="16">
        <v>198000</v>
      </c>
      <c r="J164" s="17">
        <f t="shared" si="102"/>
        <v>1584000</v>
      </c>
      <c r="K164" s="28">
        <v>4147000</v>
      </c>
      <c r="L164" s="29">
        <f t="shared" si="103"/>
        <v>33176000</v>
      </c>
      <c r="M164" s="47">
        <f t="shared" si="114"/>
        <v>961766</v>
      </c>
      <c r="N164" s="46">
        <f t="shared" si="121"/>
        <v>1758074.5</v>
      </c>
      <c r="O164" s="43">
        <f t="shared" si="122"/>
        <v>0.21182748512648353</v>
      </c>
      <c r="P164" s="43">
        <f t="shared" si="123"/>
        <v>0.25962636964474484</v>
      </c>
      <c r="Q164" s="43">
        <f t="shared" si="124"/>
        <v>0.8873767863648554</v>
      </c>
      <c r="R164" s="43">
        <f t="shared" si="125"/>
        <v>-1.358830641136084</v>
      </c>
      <c r="S164" s="21">
        <f t="shared" si="126"/>
        <v>1682044.9198103084</v>
      </c>
      <c r="T164" s="22">
        <f t="shared" si="116"/>
        <v>3440119.4198103081</v>
      </c>
      <c r="U164" s="22">
        <f t="shared" si="117"/>
        <v>76029.580189691624</v>
      </c>
      <c r="V164" s="21">
        <f t="shared" si="127"/>
        <v>1385666</v>
      </c>
      <c r="W164" s="21">
        <f t="shared" si="128"/>
        <v>1301632</v>
      </c>
      <c r="X164" s="21">
        <f t="shared" si="129"/>
        <v>198000</v>
      </c>
      <c r="Y164" s="21" t="str">
        <f t="shared" si="130"/>
        <v/>
      </c>
      <c r="Z164" s="23">
        <f t="shared" si="118"/>
        <v>961766</v>
      </c>
      <c r="AA164" s="20">
        <f t="shared" si="119"/>
        <v>3</v>
      </c>
      <c r="AB164" s="1" t="s">
        <v>863</v>
      </c>
      <c r="AE164" s="55"/>
      <c r="AF164" s="58">
        <f t="shared" si="115"/>
        <v>0</v>
      </c>
    </row>
    <row r="165" spans="1:32" s="87" customFormat="1" ht="192.75" customHeight="1" x14ac:dyDescent="0.25">
      <c r="A165" s="100" t="s">
        <v>321</v>
      </c>
      <c r="B165" s="110" t="s">
        <v>322</v>
      </c>
      <c r="C165" s="105" t="s">
        <v>32</v>
      </c>
      <c r="D165" s="104">
        <v>500</v>
      </c>
      <c r="E165" s="156">
        <v>5199</v>
      </c>
      <c r="F165" s="127">
        <f t="shared" si="100"/>
        <v>2599500</v>
      </c>
      <c r="G165" s="134">
        <v>5073</v>
      </c>
      <c r="H165" s="128">
        <f t="shared" si="101"/>
        <v>2536500</v>
      </c>
      <c r="I165" s="132">
        <v>8573</v>
      </c>
      <c r="J165" s="161">
        <f t="shared" si="102"/>
        <v>4286500</v>
      </c>
      <c r="K165" s="154">
        <v>6500</v>
      </c>
      <c r="L165" s="155">
        <f t="shared" si="103"/>
        <v>3250000</v>
      </c>
      <c r="M165" s="111">
        <f t="shared" si="114"/>
        <v>5590.666666666667</v>
      </c>
      <c r="N165" s="162">
        <f t="shared" si="121"/>
        <v>6336.25</v>
      </c>
      <c r="O165" s="163">
        <f t="shared" si="122"/>
        <v>0.17948313276780425</v>
      </c>
      <c r="P165" s="163">
        <f t="shared" si="123"/>
        <v>0.19936871177747095</v>
      </c>
      <c r="Q165" s="163">
        <f t="shared" si="124"/>
        <v>-0.35300848293549025</v>
      </c>
      <c r="R165" s="163">
        <f t="shared" si="125"/>
        <v>-2.5843361609785065E-2</v>
      </c>
      <c r="S165" s="164">
        <f t="shared" si="126"/>
        <v>1624.7053835490708</v>
      </c>
      <c r="T165" s="165">
        <f t="shared" si="116"/>
        <v>7960.9553835490706</v>
      </c>
      <c r="U165" s="165">
        <f t="shared" si="117"/>
        <v>4711.5446164509294</v>
      </c>
      <c r="V165" s="164">
        <f t="shared" si="127"/>
        <v>5199</v>
      </c>
      <c r="W165" s="164">
        <f t="shared" si="128"/>
        <v>5073</v>
      </c>
      <c r="X165" s="164" t="str">
        <f t="shared" si="129"/>
        <v/>
      </c>
      <c r="Y165" s="164">
        <f t="shared" si="130"/>
        <v>6500</v>
      </c>
      <c r="Z165" s="129">
        <f t="shared" si="118"/>
        <v>5590.666666666667</v>
      </c>
      <c r="AA165" s="166">
        <f t="shared" si="119"/>
        <v>3</v>
      </c>
      <c r="AB165" s="89" t="s">
        <v>863</v>
      </c>
      <c r="AC165" s="89"/>
      <c r="AD165" s="89"/>
      <c r="AE165" s="130">
        <v>100</v>
      </c>
      <c r="AF165" s="131">
        <f t="shared" si="115"/>
        <v>559066.66666666674</v>
      </c>
    </row>
    <row r="166" spans="1:32" ht="15" hidden="1" x14ac:dyDescent="0.2">
      <c r="A166" s="5" t="s">
        <v>323</v>
      </c>
      <c r="B166" s="10" t="s">
        <v>324</v>
      </c>
      <c r="C166" s="11" t="s">
        <v>20</v>
      </c>
      <c r="D166" s="12">
        <v>10</v>
      </c>
      <c r="E166" s="36">
        <v>256232</v>
      </c>
      <c r="F166" s="35">
        <f t="shared" si="100"/>
        <v>2562320</v>
      </c>
      <c r="G166" s="40">
        <v>230633</v>
      </c>
      <c r="H166" s="25">
        <f t="shared" si="101"/>
        <v>2306330</v>
      </c>
      <c r="I166" s="16">
        <v>254000</v>
      </c>
      <c r="J166" s="17">
        <f t="shared" si="102"/>
        <v>2540000</v>
      </c>
      <c r="K166" s="28">
        <v>2017000</v>
      </c>
      <c r="L166" s="29">
        <f t="shared" si="103"/>
        <v>20170000</v>
      </c>
      <c r="M166" s="47">
        <f t="shared" si="114"/>
        <v>246955</v>
      </c>
      <c r="N166" s="46">
        <f t="shared" si="121"/>
        <v>689466.25</v>
      </c>
      <c r="O166" s="43">
        <f t="shared" si="122"/>
        <v>0.62836179435904227</v>
      </c>
      <c r="P166" s="43">
        <f t="shared" si="123"/>
        <v>0.66549051530803727</v>
      </c>
      <c r="Q166" s="43">
        <f t="shared" si="124"/>
        <v>0.63159908117329899</v>
      </c>
      <c r="R166" s="43">
        <f t="shared" si="125"/>
        <v>-1.9254513908403785</v>
      </c>
      <c r="S166" s="21">
        <f t="shared" si="126"/>
        <v>885098.22034181608</v>
      </c>
      <c r="T166" s="22">
        <f t="shared" si="116"/>
        <v>1574564.4703418161</v>
      </c>
      <c r="U166" s="22">
        <f t="shared" si="117"/>
        <v>-195631.97034181608</v>
      </c>
      <c r="V166" s="21">
        <f t="shared" si="127"/>
        <v>256232</v>
      </c>
      <c r="W166" s="21">
        <f t="shared" si="128"/>
        <v>230633</v>
      </c>
      <c r="X166" s="21">
        <f t="shared" si="129"/>
        <v>254000</v>
      </c>
      <c r="Y166" s="21" t="str">
        <f t="shared" si="130"/>
        <v/>
      </c>
      <c r="Z166" s="23">
        <f t="shared" si="118"/>
        <v>246955</v>
      </c>
      <c r="AA166" s="20">
        <f t="shared" si="119"/>
        <v>3</v>
      </c>
      <c r="AB166" s="1" t="s">
        <v>863</v>
      </c>
      <c r="AE166" s="55"/>
      <c r="AF166" s="58">
        <f t="shared" si="115"/>
        <v>0</v>
      </c>
    </row>
    <row r="167" spans="1:32" ht="25.5" hidden="1" x14ac:dyDescent="0.2">
      <c r="A167" s="5" t="s">
        <v>325</v>
      </c>
      <c r="B167" s="10" t="s">
        <v>326</v>
      </c>
      <c r="C167" s="11" t="s">
        <v>32</v>
      </c>
      <c r="D167" s="12">
        <v>250</v>
      </c>
      <c r="E167" s="36">
        <v>175668</v>
      </c>
      <c r="F167" s="35">
        <f t="shared" si="100"/>
        <v>43917000</v>
      </c>
      <c r="G167" s="40">
        <v>174622</v>
      </c>
      <c r="H167" s="25">
        <f t="shared" si="101"/>
        <v>43655500</v>
      </c>
      <c r="I167" s="15">
        <v>129500</v>
      </c>
      <c r="J167" s="17">
        <f t="shared" si="102"/>
        <v>32375000</v>
      </c>
      <c r="K167" s="28">
        <v>196000</v>
      </c>
      <c r="L167" s="29">
        <f t="shared" si="103"/>
        <v>49000000</v>
      </c>
      <c r="M167" s="47">
        <f t="shared" si="114"/>
        <v>182096.66666666666</v>
      </c>
      <c r="N167" s="46">
        <f t="shared" si="121"/>
        <v>168947.5</v>
      </c>
      <c r="O167" s="43">
        <f t="shared" si="122"/>
        <v>-3.9778629455896164E-2</v>
      </c>
      <c r="P167" s="43">
        <f t="shared" si="123"/>
        <v>-3.3587357019192243E-2</v>
      </c>
      <c r="Q167" s="43">
        <f t="shared" si="124"/>
        <v>0.23348969354385241</v>
      </c>
      <c r="R167" s="43">
        <f t="shared" si="125"/>
        <v>-0.160123707068764</v>
      </c>
      <c r="S167" s="21">
        <f t="shared" si="126"/>
        <v>28079.103042416911</v>
      </c>
      <c r="T167" s="22">
        <f t="shared" si="116"/>
        <v>197026.60304241691</v>
      </c>
      <c r="U167" s="22">
        <f t="shared" si="117"/>
        <v>140868.39695758309</v>
      </c>
      <c r="V167" s="21">
        <f t="shared" si="127"/>
        <v>175668</v>
      </c>
      <c r="W167" s="21">
        <f t="shared" si="128"/>
        <v>174622</v>
      </c>
      <c r="X167" s="21" t="str">
        <f t="shared" si="129"/>
        <v/>
      </c>
      <c r="Y167" s="21">
        <f t="shared" si="130"/>
        <v>196000</v>
      </c>
      <c r="Z167" s="23">
        <f t="shared" si="118"/>
        <v>182096.66666666666</v>
      </c>
      <c r="AA167" s="20">
        <f t="shared" si="119"/>
        <v>3</v>
      </c>
      <c r="AB167" s="1" t="s">
        <v>863</v>
      </c>
      <c r="AE167" s="55"/>
      <c r="AF167" s="58">
        <f t="shared" si="115"/>
        <v>0</v>
      </c>
    </row>
    <row r="168" spans="1:32" ht="25.5" hidden="1" x14ac:dyDescent="0.2">
      <c r="A168" s="5" t="s">
        <v>327</v>
      </c>
      <c r="B168" s="10" t="s">
        <v>328</v>
      </c>
      <c r="C168" s="11" t="s">
        <v>32</v>
      </c>
      <c r="D168" s="12">
        <v>250</v>
      </c>
      <c r="E168" s="36">
        <v>155791</v>
      </c>
      <c r="F168" s="35">
        <f t="shared" si="100"/>
        <v>38947750</v>
      </c>
      <c r="G168" s="40">
        <v>147816</v>
      </c>
      <c r="H168" s="25">
        <f t="shared" si="101"/>
        <v>36954000</v>
      </c>
      <c r="I168" s="15">
        <v>155000</v>
      </c>
      <c r="J168" s="17">
        <f t="shared" si="102"/>
        <v>38750000</v>
      </c>
      <c r="K168" s="28">
        <v>183700</v>
      </c>
      <c r="L168" s="29">
        <f t="shared" si="103"/>
        <v>45925000</v>
      </c>
      <c r="M168" s="47">
        <f t="shared" ref="M168:M169" si="131">N168</f>
        <v>160576.75</v>
      </c>
      <c r="N168" s="46">
        <f t="shared" si="121"/>
        <v>160576.75</v>
      </c>
      <c r="O168" s="43">
        <f t="shared" si="122"/>
        <v>2.9803505177430689E-2</v>
      </c>
      <c r="P168" s="43">
        <f t="shared" si="123"/>
        <v>7.9468229366953858E-2</v>
      </c>
      <c r="Q168" s="43">
        <f t="shared" si="124"/>
        <v>3.4729498510836732E-2</v>
      </c>
      <c r="R168" s="43">
        <f t="shared" si="125"/>
        <v>-0.14400123305522117</v>
      </c>
      <c r="S168" s="21">
        <f t="shared" si="126"/>
        <v>15827.454783276642</v>
      </c>
      <c r="T168" s="22">
        <f t="shared" si="116"/>
        <v>176404.20478327665</v>
      </c>
      <c r="U168" s="22">
        <f t="shared" si="117"/>
        <v>144749.29521672335</v>
      </c>
      <c r="V168" s="21">
        <f t="shared" si="127"/>
        <v>155791</v>
      </c>
      <c r="W168" s="21">
        <f t="shared" si="128"/>
        <v>147816</v>
      </c>
      <c r="X168" s="21">
        <f t="shared" si="129"/>
        <v>155000</v>
      </c>
      <c r="Y168" s="21" t="str">
        <f t="shared" si="130"/>
        <v/>
      </c>
      <c r="Z168" s="23">
        <f t="shared" si="118"/>
        <v>152869</v>
      </c>
      <c r="AA168" s="20">
        <f t="shared" si="119"/>
        <v>3</v>
      </c>
      <c r="AB168" s="44" t="s">
        <v>873</v>
      </c>
      <c r="AE168" s="55"/>
      <c r="AF168" s="58">
        <f t="shared" si="115"/>
        <v>0</v>
      </c>
    </row>
    <row r="169" spans="1:32" ht="25.5" hidden="1" x14ac:dyDescent="0.2">
      <c r="A169" s="5" t="s">
        <v>329</v>
      </c>
      <c r="B169" s="10" t="s">
        <v>330</v>
      </c>
      <c r="C169" s="11" t="s">
        <v>20</v>
      </c>
      <c r="D169" s="12">
        <v>100</v>
      </c>
      <c r="E169" s="36">
        <v>112568</v>
      </c>
      <c r="F169" s="35">
        <f t="shared" si="100"/>
        <v>11256800</v>
      </c>
      <c r="G169" s="40">
        <v>102853</v>
      </c>
      <c r="H169" s="25">
        <f t="shared" si="101"/>
        <v>10285300</v>
      </c>
      <c r="I169" s="16">
        <v>89000</v>
      </c>
      <c r="J169" s="17">
        <f t="shared" si="102"/>
        <v>8900000</v>
      </c>
      <c r="K169" s="28">
        <v>108700</v>
      </c>
      <c r="L169" s="29">
        <f t="shared" si="103"/>
        <v>10870000</v>
      </c>
      <c r="M169" s="47">
        <f t="shared" si="131"/>
        <v>103280.25</v>
      </c>
      <c r="N169" s="46">
        <f t="shared" si="121"/>
        <v>103280.25</v>
      </c>
      <c r="O169" s="43">
        <f t="shared" si="122"/>
        <v>-8.9927648316110886E-2</v>
      </c>
      <c r="P169" s="43">
        <f t="shared" si="123"/>
        <v>4.1368025348506032E-3</v>
      </c>
      <c r="Q169" s="43">
        <f t="shared" si="124"/>
        <v>0.13826699683627797</v>
      </c>
      <c r="R169" s="43">
        <f t="shared" si="125"/>
        <v>-5.2476151055017795E-2</v>
      </c>
      <c r="S169" s="21">
        <f t="shared" si="126"/>
        <v>10323.824755551273</v>
      </c>
      <c r="T169" s="22">
        <f t="shared" si="116"/>
        <v>113604.07475555128</v>
      </c>
      <c r="U169" s="22">
        <f t="shared" si="117"/>
        <v>92956.425244448721</v>
      </c>
      <c r="V169" s="21">
        <f t="shared" si="127"/>
        <v>112568</v>
      </c>
      <c r="W169" s="21">
        <f t="shared" si="128"/>
        <v>102853</v>
      </c>
      <c r="X169" s="21" t="str">
        <f t="shared" si="129"/>
        <v/>
      </c>
      <c r="Y169" s="21">
        <f t="shared" si="130"/>
        <v>108700</v>
      </c>
      <c r="Z169" s="23">
        <f t="shared" si="118"/>
        <v>108040.33333333333</v>
      </c>
      <c r="AA169" s="20">
        <f t="shared" si="119"/>
        <v>3</v>
      </c>
      <c r="AB169" s="44" t="s">
        <v>873</v>
      </c>
      <c r="AE169" s="55"/>
      <c r="AF169" s="58">
        <f t="shared" si="115"/>
        <v>0</v>
      </c>
    </row>
    <row r="170" spans="1:32" ht="51" hidden="1" x14ac:dyDescent="0.2">
      <c r="A170" s="5" t="s">
        <v>331</v>
      </c>
      <c r="B170" s="10" t="s">
        <v>332</v>
      </c>
      <c r="C170" s="11" t="s">
        <v>20</v>
      </c>
      <c r="D170" s="12">
        <v>50</v>
      </c>
      <c r="E170" s="36">
        <v>115741</v>
      </c>
      <c r="F170" s="35">
        <f t="shared" si="100"/>
        <v>5787050</v>
      </c>
      <c r="G170" s="40">
        <v>116496</v>
      </c>
      <c r="H170" s="25">
        <f t="shared" si="101"/>
        <v>5824800</v>
      </c>
      <c r="I170" s="16">
        <v>180200</v>
      </c>
      <c r="J170" s="17">
        <f t="shared" si="102"/>
        <v>9010000</v>
      </c>
      <c r="K170" s="28">
        <v>467000</v>
      </c>
      <c r="L170" s="29">
        <f t="shared" si="103"/>
        <v>23350000</v>
      </c>
      <c r="M170" s="47">
        <f t="shared" si="114"/>
        <v>137479</v>
      </c>
      <c r="N170" s="46">
        <f t="shared" si="121"/>
        <v>219859.25</v>
      </c>
      <c r="O170" s="43">
        <f t="shared" si="122"/>
        <v>0.47356774845725158</v>
      </c>
      <c r="P170" s="43">
        <f t="shared" si="123"/>
        <v>0.47013373328618191</v>
      </c>
      <c r="Q170" s="43">
        <f t="shared" si="124"/>
        <v>0.18038472340827139</v>
      </c>
      <c r="R170" s="43">
        <f t="shared" si="125"/>
        <v>-1.1240862051517051</v>
      </c>
      <c r="S170" s="21">
        <f t="shared" si="126"/>
        <v>167507.19174088218</v>
      </c>
      <c r="T170" s="22">
        <f t="shared" si="116"/>
        <v>387366.44174088218</v>
      </c>
      <c r="U170" s="22">
        <f t="shared" si="117"/>
        <v>52352.058259117824</v>
      </c>
      <c r="V170" s="21">
        <f t="shared" si="127"/>
        <v>115741</v>
      </c>
      <c r="W170" s="21">
        <f t="shared" si="128"/>
        <v>116496</v>
      </c>
      <c r="X170" s="21">
        <f t="shared" si="129"/>
        <v>180200</v>
      </c>
      <c r="Y170" s="21" t="str">
        <f t="shared" si="130"/>
        <v/>
      </c>
      <c r="Z170" s="23">
        <f t="shared" si="118"/>
        <v>137479</v>
      </c>
      <c r="AA170" s="20">
        <f t="shared" si="119"/>
        <v>3</v>
      </c>
      <c r="AB170" s="1" t="s">
        <v>863</v>
      </c>
      <c r="AE170" s="55"/>
      <c r="AF170" s="58">
        <f t="shared" si="115"/>
        <v>0</v>
      </c>
    </row>
    <row r="171" spans="1:32" s="87" customFormat="1" ht="192.75" customHeight="1" x14ac:dyDescent="0.25">
      <c r="A171" s="100" t="s">
        <v>333</v>
      </c>
      <c r="B171" s="110" t="s">
        <v>334</v>
      </c>
      <c r="C171" s="105" t="s">
        <v>20</v>
      </c>
      <c r="D171" s="104">
        <v>50</v>
      </c>
      <c r="E171" s="156">
        <v>51725</v>
      </c>
      <c r="F171" s="127">
        <f t="shared" si="100"/>
        <v>2586250</v>
      </c>
      <c r="G171" s="134">
        <v>50171</v>
      </c>
      <c r="H171" s="128">
        <f t="shared" si="101"/>
        <v>2508550</v>
      </c>
      <c r="I171" s="132">
        <v>64800</v>
      </c>
      <c r="J171" s="161">
        <f t="shared" si="102"/>
        <v>3240000</v>
      </c>
      <c r="K171" s="154">
        <v>332900</v>
      </c>
      <c r="L171" s="155">
        <f t="shared" si="103"/>
        <v>16645000</v>
      </c>
      <c r="M171" s="111">
        <f t="shared" si="114"/>
        <v>55565.333333333336</v>
      </c>
      <c r="N171" s="162">
        <f t="shared" si="121"/>
        <v>124899</v>
      </c>
      <c r="O171" s="163">
        <f t="shared" si="122"/>
        <v>0.58586537922641502</v>
      </c>
      <c r="P171" s="163">
        <f t="shared" si="123"/>
        <v>0.59830743240538353</v>
      </c>
      <c r="Q171" s="163">
        <f t="shared" si="124"/>
        <v>0.48118079408161796</v>
      </c>
      <c r="R171" s="163">
        <f t="shared" si="125"/>
        <v>-1.6653536057134164</v>
      </c>
      <c r="S171" s="164">
        <f t="shared" si="126"/>
        <v>138822.44542580281</v>
      </c>
      <c r="T171" s="165">
        <f t="shared" si="116"/>
        <v>263721.44542580284</v>
      </c>
      <c r="U171" s="165">
        <f t="shared" si="117"/>
        <v>-13923.445425802813</v>
      </c>
      <c r="V171" s="164">
        <f t="shared" si="127"/>
        <v>51725</v>
      </c>
      <c r="W171" s="164">
        <f t="shared" si="128"/>
        <v>50171</v>
      </c>
      <c r="X171" s="164">
        <f t="shared" si="129"/>
        <v>64800</v>
      </c>
      <c r="Y171" s="164" t="str">
        <f t="shared" si="130"/>
        <v/>
      </c>
      <c r="Z171" s="129">
        <f t="shared" si="118"/>
        <v>55565.333333333336</v>
      </c>
      <c r="AA171" s="166">
        <f t="shared" si="119"/>
        <v>3</v>
      </c>
      <c r="AB171" s="89" t="s">
        <v>863</v>
      </c>
      <c r="AC171" s="89"/>
      <c r="AD171" s="89"/>
      <c r="AE171" s="130">
        <v>12</v>
      </c>
      <c r="AF171" s="131">
        <f t="shared" si="115"/>
        <v>666784</v>
      </c>
    </row>
    <row r="172" spans="1:32" ht="25.5" hidden="1" x14ac:dyDescent="0.2">
      <c r="A172" s="5" t="s">
        <v>335</v>
      </c>
      <c r="B172" s="10" t="s">
        <v>336</v>
      </c>
      <c r="C172" s="11" t="s">
        <v>20</v>
      </c>
      <c r="D172" s="12">
        <v>50</v>
      </c>
      <c r="E172" s="36">
        <v>47658</v>
      </c>
      <c r="F172" s="35">
        <f t="shared" si="100"/>
        <v>2382900</v>
      </c>
      <c r="G172" s="40">
        <v>48368</v>
      </c>
      <c r="H172" s="25">
        <f t="shared" si="101"/>
        <v>2418400</v>
      </c>
      <c r="I172" s="16">
        <v>45900</v>
      </c>
      <c r="J172" s="17">
        <f t="shared" si="102"/>
        <v>2295000</v>
      </c>
      <c r="K172" s="28">
        <v>135000</v>
      </c>
      <c r="L172" s="29">
        <f t="shared" si="103"/>
        <v>6750000</v>
      </c>
      <c r="M172" s="47">
        <f t="shared" si="114"/>
        <v>47308.666666666664</v>
      </c>
      <c r="N172" s="46">
        <f t="shared" si="121"/>
        <v>69231.5</v>
      </c>
      <c r="O172" s="43">
        <f t="shared" si="122"/>
        <v>0.31161393296404094</v>
      </c>
      <c r="P172" s="43">
        <f t="shared" si="123"/>
        <v>0.30135848566042911</v>
      </c>
      <c r="Q172" s="43">
        <f t="shared" si="124"/>
        <v>0.33700699825946279</v>
      </c>
      <c r="R172" s="43">
        <f t="shared" si="125"/>
        <v>-0.94997941688393284</v>
      </c>
      <c r="S172" s="21">
        <f t="shared" si="126"/>
        <v>43857.937400201576</v>
      </c>
      <c r="T172" s="22">
        <f t="shared" si="116"/>
        <v>113089.43740020157</v>
      </c>
      <c r="U172" s="22">
        <f t="shared" si="117"/>
        <v>25373.562599798424</v>
      </c>
      <c r="V172" s="21">
        <f t="shared" si="127"/>
        <v>47658</v>
      </c>
      <c r="W172" s="21">
        <f t="shared" si="128"/>
        <v>48368</v>
      </c>
      <c r="X172" s="21">
        <f t="shared" si="129"/>
        <v>45900</v>
      </c>
      <c r="Y172" s="21" t="str">
        <f t="shared" si="130"/>
        <v/>
      </c>
      <c r="Z172" s="23">
        <f t="shared" si="118"/>
        <v>47308.666666666664</v>
      </c>
      <c r="AA172" s="20">
        <f t="shared" si="119"/>
        <v>3</v>
      </c>
      <c r="AB172" s="1" t="s">
        <v>863</v>
      </c>
      <c r="AE172" s="55"/>
      <c r="AF172" s="58">
        <f t="shared" si="115"/>
        <v>0</v>
      </c>
    </row>
    <row r="173" spans="1:32" ht="38.25" hidden="1" x14ac:dyDescent="0.2">
      <c r="A173" s="5" t="s">
        <v>337</v>
      </c>
      <c r="B173" s="10" t="s">
        <v>338</v>
      </c>
      <c r="C173" s="11" t="s">
        <v>20</v>
      </c>
      <c r="D173" s="12">
        <v>50</v>
      </c>
      <c r="E173" s="36">
        <v>38699</v>
      </c>
      <c r="F173" s="35">
        <f t="shared" si="100"/>
        <v>1934950</v>
      </c>
      <c r="G173" s="40">
        <v>36062</v>
      </c>
      <c r="H173" s="25">
        <f t="shared" si="101"/>
        <v>1803100</v>
      </c>
      <c r="I173" s="16">
        <v>42500</v>
      </c>
      <c r="J173" s="17">
        <f t="shared" si="102"/>
        <v>2125000</v>
      </c>
      <c r="K173" s="28">
        <v>358000</v>
      </c>
      <c r="L173" s="29">
        <f t="shared" si="103"/>
        <v>17900000</v>
      </c>
      <c r="M173" s="47">
        <f t="shared" si="114"/>
        <v>39087</v>
      </c>
      <c r="N173" s="46">
        <f t="shared" si="121"/>
        <v>118815.25</v>
      </c>
      <c r="O173" s="43">
        <f t="shared" si="122"/>
        <v>0.6742926518271013</v>
      </c>
      <c r="P173" s="43">
        <f t="shared" si="123"/>
        <v>0.69648677253130387</v>
      </c>
      <c r="Q173" s="43">
        <f t="shared" si="124"/>
        <v>0.64230180890079347</v>
      </c>
      <c r="R173" s="43">
        <f t="shared" si="125"/>
        <v>-2.0130812332591987</v>
      </c>
      <c r="S173" s="21">
        <f t="shared" si="126"/>
        <v>159478.39552193269</v>
      </c>
      <c r="T173" s="22">
        <f t="shared" si="116"/>
        <v>278293.64552193269</v>
      </c>
      <c r="U173" s="22">
        <f t="shared" si="117"/>
        <v>-40663.145521932689</v>
      </c>
      <c r="V173" s="21">
        <f t="shared" si="127"/>
        <v>38699</v>
      </c>
      <c r="W173" s="21">
        <f t="shared" si="128"/>
        <v>36062</v>
      </c>
      <c r="X173" s="21">
        <f t="shared" si="129"/>
        <v>42500</v>
      </c>
      <c r="Y173" s="21" t="str">
        <f t="shared" si="130"/>
        <v/>
      </c>
      <c r="Z173" s="23">
        <f t="shared" si="118"/>
        <v>39087</v>
      </c>
      <c r="AA173" s="20">
        <f t="shared" si="119"/>
        <v>3</v>
      </c>
      <c r="AB173" s="1" t="s">
        <v>863</v>
      </c>
      <c r="AE173" s="55"/>
      <c r="AF173" s="58">
        <f t="shared" si="115"/>
        <v>0</v>
      </c>
    </row>
    <row r="174" spans="1:32" ht="25.5" hidden="1" x14ac:dyDescent="0.2">
      <c r="A174" s="5" t="s">
        <v>339</v>
      </c>
      <c r="B174" s="10" t="s">
        <v>340</v>
      </c>
      <c r="C174" s="11" t="s">
        <v>20</v>
      </c>
      <c r="D174" s="12">
        <v>100</v>
      </c>
      <c r="E174" s="36">
        <v>89234</v>
      </c>
      <c r="F174" s="35">
        <f t="shared" si="100"/>
        <v>8923400</v>
      </c>
      <c r="G174" s="40">
        <v>96716</v>
      </c>
      <c r="H174" s="25">
        <f t="shared" si="101"/>
        <v>9671600</v>
      </c>
      <c r="I174" s="16">
        <v>208900</v>
      </c>
      <c r="J174" s="17">
        <f t="shared" si="102"/>
        <v>20890000</v>
      </c>
      <c r="K174" s="28">
        <v>140000</v>
      </c>
      <c r="L174" s="29">
        <f t="shared" si="103"/>
        <v>14000000</v>
      </c>
      <c r="M174" s="47">
        <f t="shared" si="114"/>
        <v>108650</v>
      </c>
      <c r="N174" s="46">
        <f t="shared" si="121"/>
        <v>133712.5</v>
      </c>
      <c r="O174" s="43">
        <f t="shared" si="122"/>
        <v>0.33264279704590072</v>
      </c>
      <c r="P174" s="43">
        <f t="shared" si="123"/>
        <v>0.27668692156679442</v>
      </c>
      <c r="Q174" s="43">
        <f t="shared" si="124"/>
        <v>-0.56230718893147613</v>
      </c>
      <c r="R174" s="43">
        <f t="shared" si="125"/>
        <v>-4.7022529681219005E-2</v>
      </c>
      <c r="S174" s="21">
        <f t="shared" si="126"/>
        <v>54893.141001403812</v>
      </c>
      <c r="T174" s="22">
        <f t="shared" si="116"/>
        <v>188605.6410014038</v>
      </c>
      <c r="U174" s="22">
        <f t="shared" si="117"/>
        <v>78819.358998596188</v>
      </c>
      <c r="V174" s="21">
        <f t="shared" si="127"/>
        <v>89234</v>
      </c>
      <c r="W174" s="21">
        <f t="shared" si="128"/>
        <v>96716</v>
      </c>
      <c r="X174" s="21" t="str">
        <f t="shared" si="129"/>
        <v/>
      </c>
      <c r="Y174" s="21">
        <f t="shared" si="130"/>
        <v>140000</v>
      </c>
      <c r="Z174" s="23">
        <f t="shared" si="118"/>
        <v>108650</v>
      </c>
      <c r="AA174" s="20">
        <f t="shared" si="119"/>
        <v>3</v>
      </c>
      <c r="AB174" s="1" t="s">
        <v>863</v>
      </c>
      <c r="AE174" s="55"/>
      <c r="AF174" s="58">
        <f t="shared" si="115"/>
        <v>0</v>
      </c>
    </row>
    <row r="175" spans="1:32" ht="15" hidden="1" x14ac:dyDescent="0.2">
      <c r="A175" s="5" t="s">
        <v>341</v>
      </c>
      <c r="B175" s="10" t="s">
        <v>342</v>
      </c>
      <c r="C175" s="11" t="s">
        <v>20</v>
      </c>
      <c r="D175" s="12">
        <v>2</v>
      </c>
      <c r="E175" s="36">
        <v>1578666</v>
      </c>
      <c r="F175" s="35">
        <f t="shared" si="100"/>
        <v>3157332</v>
      </c>
      <c r="G175" s="40">
        <v>1594398</v>
      </c>
      <c r="H175" s="25">
        <f t="shared" si="101"/>
        <v>3188796</v>
      </c>
      <c r="I175" s="16">
        <v>2400000</v>
      </c>
      <c r="J175" s="17">
        <f t="shared" si="102"/>
        <v>4800000</v>
      </c>
      <c r="K175" s="28">
        <v>5150000</v>
      </c>
      <c r="L175" s="29">
        <f t="shared" si="103"/>
        <v>10300000</v>
      </c>
      <c r="M175" s="47">
        <f t="shared" si="114"/>
        <v>1857688</v>
      </c>
      <c r="N175" s="46">
        <f t="shared" si="121"/>
        <v>2680766</v>
      </c>
      <c r="O175" s="43">
        <f t="shared" si="122"/>
        <v>0.41111383835814097</v>
      </c>
      <c r="P175" s="43">
        <f t="shared" si="123"/>
        <v>0.4052453664363096</v>
      </c>
      <c r="Q175" s="43">
        <f t="shared" si="124"/>
        <v>0.10473349781368457</v>
      </c>
      <c r="R175" s="43">
        <f t="shared" si="125"/>
        <v>-0.92109270260813503</v>
      </c>
      <c r="S175" s="21">
        <f t="shared" si="126"/>
        <v>1690243.1713549385</v>
      </c>
      <c r="T175" s="22">
        <f t="shared" si="116"/>
        <v>4371009.1713549383</v>
      </c>
      <c r="U175" s="22">
        <f t="shared" si="117"/>
        <v>990522.82864506147</v>
      </c>
      <c r="V175" s="21">
        <f t="shared" si="127"/>
        <v>1578666</v>
      </c>
      <c r="W175" s="21">
        <f t="shared" si="128"/>
        <v>1594398</v>
      </c>
      <c r="X175" s="21">
        <f t="shared" si="129"/>
        <v>2400000</v>
      </c>
      <c r="Y175" s="21" t="str">
        <f t="shared" si="130"/>
        <v/>
      </c>
      <c r="Z175" s="23">
        <f t="shared" si="118"/>
        <v>1857688</v>
      </c>
      <c r="AA175" s="20">
        <f t="shared" si="119"/>
        <v>3</v>
      </c>
      <c r="AB175" s="1" t="s">
        <v>863</v>
      </c>
      <c r="AE175" s="55"/>
      <c r="AF175" s="58">
        <f t="shared" si="115"/>
        <v>0</v>
      </c>
    </row>
    <row r="176" spans="1:32" ht="15" hidden="1" x14ac:dyDescent="0.2">
      <c r="A176" s="5" t="s">
        <v>343</v>
      </c>
      <c r="B176" s="10" t="s">
        <v>344</v>
      </c>
      <c r="C176" s="11" t="s">
        <v>20</v>
      </c>
      <c r="D176" s="12">
        <v>2</v>
      </c>
      <c r="E176" s="36">
        <v>1382570</v>
      </c>
      <c r="F176" s="35">
        <f t="shared" si="100"/>
        <v>2765140</v>
      </c>
      <c r="G176" s="40">
        <v>1254024</v>
      </c>
      <c r="H176" s="25">
        <f t="shared" si="101"/>
        <v>2508048</v>
      </c>
      <c r="I176" s="16">
        <v>1529000</v>
      </c>
      <c r="J176" s="17">
        <f t="shared" si="102"/>
        <v>3058000</v>
      </c>
      <c r="K176" s="28">
        <v>5138000</v>
      </c>
      <c r="L176" s="29">
        <f t="shared" si="103"/>
        <v>10276000</v>
      </c>
      <c r="M176" s="47">
        <f t="shared" si="114"/>
        <v>1388531.3333333333</v>
      </c>
      <c r="N176" s="46">
        <f t="shared" si="121"/>
        <v>2325898.5</v>
      </c>
      <c r="O176" s="43">
        <f t="shared" si="122"/>
        <v>0.4055759526909708</v>
      </c>
      <c r="P176" s="43">
        <f t="shared" si="123"/>
        <v>0.46084319672591045</v>
      </c>
      <c r="Q176" s="43">
        <f t="shared" si="124"/>
        <v>0.34261963709938337</v>
      </c>
      <c r="R176" s="43">
        <f t="shared" si="125"/>
        <v>-1.2090387865162646</v>
      </c>
      <c r="S176" s="21">
        <f t="shared" si="126"/>
        <v>1878097.0571535965</v>
      </c>
      <c r="T176" s="22">
        <f t="shared" si="116"/>
        <v>4203995.5571535965</v>
      </c>
      <c r="U176" s="22">
        <f t="shared" si="117"/>
        <v>447801.44284640346</v>
      </c>
      <c r="V176" s="21">
        <f t="shared" si="127"/>
        <v>1382570</v>
      </c>
      <c r="W176" s="21">
        <f t="shared" si="128"/>
        <v>1254024</v>
      </c>
      <c r="X176" s="21">
        <f t="shared" si="129"/>
        <v>1529000</v>
      </c>
      <c r="Y176" s="21" t="str">
        <f t="shared" si="130"/>
        <v/>
      </c>
      <c r="Z176" s="23">
        <f t="shared" si="118"/>
        <v>1388531.3333333333</v>
      </c>
      <c r="AA176" s="20">
        <f t="shared" si="119"/>
        <v>3</v>
      </c>
      <c r="AB176" s="1" t="s">
        <v>863</v>
      </c>
      <c r="AE176" s="55"/>
      <c r="AF176" s="58">
        <f t="shared" si="115"/>
        <v>0</v>
      </c>
    </row>
    <row r="177" spans="1:32" ht="16.5" hidden="1" customHeight="1" x14ac:dyDescent="0.2">
      <c r="A177" s="5" t="s">
        <v>345</v>
      </c>
      <c r="B177" s="10" t="s">
        <v>346</v>
      </c>
      <c r="C177" s="11" t="s">
        <v>20</v>
      </c>
      <c r="D177" s="12">
        <v>10</v>
      </c>
      <c r="E177" s="36">
        <v>154214</v>
      </c>
      <c r="F177" s="35">
        <f t="shared" si="100"/>
        <v>1542140</v>
      </c>
      <c r="G177" s="40">
        <v>149364</v>
      </c>
      <c r="H177" s="25">
        <f t="shared" si="101"/>
        <v>1493640</v>
      </c>
      <c r="I177" s="16">
        <v>149500</v>
      </c>
      <c r="J177" s="17">
        <f t="shared" si="102"/>
        <v>1495000</v>
      </c>
      <c r="K177" s="28">
        <v>700000</v>
      </c>
      <c r="L177" s="29">
        <f t="shared" si="103"/>
        <v>7000000</v>
      </c>
      <c r="M177" s="47">
        <f t="shared" si="114"/>
        <v>151026</v>
      </c>
      <c r="N177" s="46">
        <f t="shared" si="121"/>
        <v>288269.5</v>
      </c>
      <c r="O177" s="43">
        <f t="shared" si="122"/>
        <v>0.46503532284893134</v>
      </c>
      <c r="P177" s="43">
        <f t="shared" si="123"/>
        <v>0.48185985683535715</v>
      </c>
      <c r="Q177" s="43">
        <f t="shared" si="124"/>
        <v>0.4813880760885213</v>
      </c>
      <c r="R177" s="43">
        <f t="shared" si="125"/>
        <v>-1.42828325577281</v>
      </c>
      <c r="S177" s="21">
        <f t="shared" si="126"/>
        <v>274496.26213059202</v>
      </c>
      <c r="T177" s="22">
        <f t="shared" si="116"/>
        <v>562765.76213059202</v>
      </c>
      <c r="U177" s="22">
        <f t="shared" si="117"/>
        <v>13773.237869407982</v>
      </c>
      <c r="V177" s="21">
        <f t="shared" si="127"/>
        <v>154214</v>
      </c>
      <c r="W177" s="21">
        <f t="shared" si="128"/>
        <v>149364</v>
      </c>
      <c r="X177" s="21">
        <f t="shared" si="129"/>
        <v>149500</v>
      </c>
      <c r="Y177" s="21" t="str">
        <f t="shared" si="130"/>
        <v/>
      </c>
      <c r="Z177" s="23">
        <f t="shared" si="118"/>
        <v>151026</v>
      </c>
      <c r="AA177" s="20">
        <f t="shared" si="119"/>
        <v>3</v>
      </c>
      <c r="AB177" s="1" t="s">
        <v>863</v>
      </c>
      <c r="AE177" s="55"/>
      <c r="AF177" s="58">
        <f t="shared" si="115"/>
        <v>0</v>
      </c>
    </row>
    <row r="178" spans="1:32" ht="15" hidden="1" x14ac:dyDescent="0.2">
      <c r="A178" s="5" t="s">
        <v>347</v>
      </c>
      <c r="B178" s="10" t="s">
        <v>348</v>
      </c>
      <c r="C178" s="11" t="s">
        <v>20</v>
      </c>
      <c r="D178" s="12">
        <v>10</v>
      </c>
      <c r="E178" s="36">
        <v>256117</v>
      </c>
      <c r="F178" s="35">
        <f t="shared" si="100"/>
        <v>2561170</v>
      </c>
      <c r="G178" s="40">
        <v>259766</v>
      </c>
      <c r="H178" s="25">
        <f t="shared" si="101"/>
        <v>2597660</v>
      </c>
      <c r="I178" s="16">
        <v>126000</v>
      </c>
      <c r="J178" s="17">
        <f t="shared" si="102"/>
        <v>1260000</v>
      </c>
      <c r="K178" s="28">
        <v>395000</v>
      </c>
      <c r="L178" s="29">
        <f t="shared" si="103"/>
        <v>3950000</v>
      </c>
      <c r="M178" s="47">
        <f t="shared" si="114"/>
        <v>257941.5</v>
      </c>
      <c r="N178" s="46">
        <f t="shared" si="121"/>
        <v>259220.75</v>
      </c>
      <c r="O178" s="43">
        <f t="shared" si="122"/>
        <v>1.1973385618242349E-2</v>
      </c>
      <c r="P178" s="43">
        <f t="shared" si="123"/>
        <v>-2.1034195757863028E-3</v>
      </c>
      <c r="Q178" s="43">
        <f t="shared" si="124"/>
        <v>0.51392780091871504</v>
      </c>
      <c r="R178" s="43">
        <f t="shared" si="125"/>
        <v>-0.52379776696117109</v>
      </c>
      <c r="S178" s="21">
        <f t="shared" si="126"/>
        <v>109838.82665486129</v>
      </c>
      <c r="T178" s="22">
        <f t="shared" si="116"/>
        <v>369059.57665486127</v>
      </c>
      <c r="U178" s="22">
        <f t="shared" si="117"/>
        <v>149381.92334513873</v>
      </c>
      <c r="V178" s="21">
        <f t="shared" si="127"/>
        <v>256117</v>
      </c>
      <c r="W178" s="21">
        <f t="shared" si="128"/>
        <v>259766</v>
      </c>
      <c r="X178" s="21" t="str">
        <f t="shared" si="129"/>
        <v/>
      </c>
      <c r="Y178" s="21" t="str">
        <f t="shared" si="130"/>
        <v/>
      </c>
      <c r="Z178" s="23">
        <f t="shared" si="118"/>
        <v>257941.5</v>
      </c>
      <c r="AA178" s="20">
        <f t="shared" si="119"/>
        <v>2</v>
      </c>
      <c r="AB178" s="1" t="s">
        <v>863</v>
      </c>
      <c r="AE178" s="55"/>
      <c r="AF178" s="58">
        <f t="shared" si="115"/>
        <v>0</v>
      </c>
    </row>
    <row r="179" spans="1:32" ht="15" hidden="1" x14ac:dyDescent="0.2">
      <c r="A179" s="5" t="s">
        <v>349</v>
      </c>
      <c r="B179" s="10" t="s">
        <v>350</v>
      </c>
      <c r="C179" s="11" t="s">
        <v>20</v>
      </c>
      <c r="D179" s="12">
        <v>100</v>
      </c>
      <c r="E179" s="36">
        <v>100424</v>
      </c>
      <c r="F179" s="35">
        <f t="shared" si="100"/>
        <v>10042400</v>
      </c>
      <c r="G179" s="40">
        <v>99324</v>
      </c>
      <c r="H179" s="25">
        <f t="shared" si="101"/>
        <v>9932400</v>
      </c>
      <c r="I179" s="16">
        <v>29850</v>
      </c>
      <c r="J179" s="17">
        <f t="shared" si="102"/>
        <v>2985000</v>
      </c>
      <c r="K179" s="28">
        <v>59000</v>
      </c>
      <c r="L179" s="29">
        <f t="shared" si="103"/>
        <v>5900000</v>
      </c>
      <c r="M179" s="47">
        <f t="shared" si="114"/>
        <v>86249.333333333328</v>
      </c>
      <c r="N179" s="46">
        <f t="shared" si="121"/>
        <v>72149.5</v>
      </c>
      <c r="O179" s="43">
        <f t="shared" si="122"/>
        <v>-0.3918876776692839</v>
      </c>
      <c r="P179" s="43">
        <f t="shared" si="123"/>
        <v>-0.37664155676754518</v>
      </c>
      <c r="Q179" s="43">
        <f t="shared" si="124"/>
        <v>0.58627571916645294</v>
      </c>
      <c r="R179" s="43">
        <f t="shared" si="125"/>
        <v>0.18225351527037614</v>
      </c>
      <c r="S179" s="21">
        <f t="shared" si="126"/>
        <v>34156.784836007813</v>
      </c>
      <c r="T179" s="22">
        <f t="shared" si="116"/>
        <v>106306.28483600781</v>
      </c>
      <c r="U179" s="22">
        <f t="shared" si="117"/>
        <v>37992.715163992187</v>
      </c>
      <c r="V179" s="21">
        <f t="shared" si="127"/>
        <v>100424</v>
      </c>
      <c r="W179" s="21">
        <f t="shared" si="128"/>
        <v>99324</v>
      </c>
      <c r="X179" s="21" t="str">
        <f t="shared" si="129"/>
        <v/>
      </c>
      <c r="Y179" s="21">
        <f t="shared" si="130"/>
        <v>59000</v>
      </c>
      <c r="Z179" s="23">
        <f t="shared" si="118"/>
        <v>86249.333333333328</v>
      </c>
      <c r="AA179" s="20">
        <f t="shared" si="119"/>
        <v>3</v>
      </c>
      <c r="AB179" s="1" t="s">
        <v>863</v>
      </c>
      <c r="AE179" s="55"/>
      <c r="AF179" s="58">
        <f t="shared" si="115"/>
        <v>0</v>
      </c>
    </row>
    <row r="180" spans="1:32" ht="15" hidden="1" x14ac:dyDescent="0.2">
      <c r="A180" s="5" t="s">
        <v>351</v>
      </c>
      <c r="B180" s="10" t="s">
        <v>352</v>
      </c>
      <c r="C180" s="11" t="s">
        <v>32</v>
      </c>
      <c r="D180" s="12">
        <v>500</v>
      </c>
      <c r="E180" s="36">
        <v>43255</v>
      </c>
      <c r="F180" s="35">
        <f t="shared" si="100"/>
        <v>21627500</v>
      </c>
      <c r="G180" s="40">
        <v>42366</v>
      </c>
      <c r="H180" s="25">
        <f t="shared" si="101"/>
        <v>21183000</v>
      </c>
      <c r="I180" s="16">
        <v>16800</v>
      </c>
      <c r="J180" s="17">
        <f t="shared" si="102"/>
        <v>8400000</v>
      </c>
      <c r="K180" s="28">
        <v>7600</v>
      </c>
      <c r="L180" s="29">
        <f t="shared" si="103"/>
        <v>3800000</v>
      </c>
      <c r="M180" s="47">
        <f t="shared" si="114"/>
        <v>34140.333333333336</v>
      </c>
      <c r="N180" s="46">
        <f t="shared" si="121"/>
        <v>27505.25</v>
      </c>
      <c r="O180" s="43">
        <f t="shared" si="122"/>
        <v>-0.57260886558020752</v>
      </c>
      <c r="P180" s="43">
        <f t="shared" si="123"/>
        <v>-0.54028776324519856</v>
      </c>
      <c r="Q180" s="43">
        <f t="shared" si="124"/>
        <v>0.3892075149289681</v>
      </c>
      <c r="R180" s="43">
        <f t="shared" si="125"/>
        <v>0.72368911389643797</v>
      </c>
      <c r="S180" s="21">
        <f t="shared" si="126"/>
        <v>18071.320471491101</v>
      </c>
      <c r="T180" s="22">
        <f t="shared" si="116"/>
        <v>45576.570471491097</v>
      </c>
      <c r="U180" s="22">
        <f t="shared" si="117"/>
        <v>9433.9295285088992</v>
      </c>
      <c r="V180" s="21">
        <f t="shared" si="127"/>
        <v>43255</v>
      </c>
      <c r="W180" s="21">
        <f t="shared" si="128"/>
        <v>42366</v>
      </c>
      <c r="X180" s="21">
        <f t="shared" si="129"/>
        <v>16800</v>
      </c>
      <c r="Y180" s="21" t="str">
        <f t="shared" si="130"/>
        <v/>
      </c>
      <c r="Z180" s="23">
        <f t="shared" si="118"/>
        <v>34140.333333333336</v>
      </c>
      <c r="AA180" s="20">
        <f t="shared" si="119"/>
        <v>3</v>
      </c>
      <c r="AB180" s="1" t="s">
        <v>863</v>
      </c>
      <c r="AE180" s="55"/>
      <c r="AF180" s="58">
        <f t="shared" si="115"/>
        <v>0</v>
      </c>
    </row>
    <row r="181" spans="1:32" ht="15" hidden="1" x14ac:dyDescent="0.2">
      <c r="A181" s="5" t="s">
        <v>353</v>
      </c>
      <c r="B181" s="10" t="s">
        <v>354</v>
      </c>
      <c r="C181" s="11" t="s">
        <v>20</v>
      </c>
      <c r="D181" s="12">
        <v>2</v>
      </c>
      <c r="E181" s="36">
        <v>5896444</v>
      </c>
      <c r="F181" s="35">
        <f t="shared" si="100"/>
        <v>11792888</v>
      </c>
      <c r="G181" s="40">
        <v>5446995</v>
      </c>
      <c r="H181" s="25">
        <f t="shared" si="101"/>
        <v>10893990</v>
      </c>
      <c r="I181" s="16">
        <v>1567000</v>
      </c>
      <c r="J181" s="17">
        <f t="shared" si="102"/>
        <v>3134000</v>
      </c>
      <c r="K181" s="28">
        <v>13700000</v>
      </c>
      <c r="L181" s="29">
        <f t="shared" si="103"/>
        <v>27400000</v>
      </c>
      <c r="M181" s="47">
        <f t="shared" si="114"/>
        <v>5671719.5</v>
      </c>
      <c r="N181" s="46">
        <f t="shared" si="121"/>
        <v>6652609.75</v>
      </c>
      <c r="O181" s="43">
        <f t="shared" si="122"/>
        <v>0.1136645284205946</v>
      </c>
      <c r="P181" s="43">
        <f t="shared" si="123"/>
        <v>0.18122433079739875</v>
      </c>
      <c r="Q181" s="43">
        <f t="shared" si="124"/>
        <v>0.76445334103657592</v>
      </c>
      <c r="R181" s="43">
        <f t="shared" si="125"/>
        <v>-1.0593422002545694</v>
      </c>
      <c r="S181" s="21">
        <f t="shared" si="126"/>
        <v>5084434.7254465679</v>
      </c>
      <c r="T181" s="22">
        <f t="shared" si="116"/>
        <v>11737044.475446567</v>
      </c>
      <c r="U181" s="22">
        <f t="shared" si="117"/>
        <v>1568175.0245534321</v>
      </c>
      <c r="V181" s="21">
        <f t="shared" si="127"/>
        <v>5896444</v>
      </c>
      <c r="W181" s="21">
        <f t="shared" si="128"/>
        <v>5446995</v>
      </c>
      <c r="X181" s="21" t="str">
        <f t="shared" si="129"/>
        <v/>
      </c>
      <c r="Y181" s="21" t="str">
        <f t="shared" si="130"/>
        <v/>
      </c>
      <c r="Z181" s="23">
        <f t="shared" si="118"/>
        <v>5671719.5</v>
      </c>
      <c r="AA181" s="20">
        <f t="shared" si="119"/>
        <v>2</v>
      </c>
      <c r="AB181" s="1" t="s">
        <v>863</v>
      </c>
      <c r="AE181" s="55"/>
      <c r="AF181" s="58">
        <f t="shared" si="115"/>
        <v>0</v>
      </c>
    </row>
    <row r="182" spans="1:32" ht="15" hidden="1" x14ac:dyDescent="0.2">
      <c r="A182" s="5" t="s">
        <v>355</v>
      </c>
      <c r="B182" s="10" t="s">
        <v>356</v>
      </c>
      <c r="C182" s="11" t="s">
        <v>20</v>
      </c>
      <c r="D182" s="12">
        <v>100</v>
      </c>
      <c r="E182" s="36">
        <v>25669</v>
      </c>
      <c r="F182" s="35">
        <f t="shared" si="100"/>
        <v>2566900</v>
      </c>
      <c r="G182" s="40">
        <v>26106</v>
      </c>
      <c r="H182" s="25">
        <f t="shared" si="101"/>
        <v>2610600</v>
      </c>
      <c r="I182" s="16">
        <v>53450</v>
      </c>
      <c r="J182" s="17">
        <f t="shared" si="102"/>
        <v>5345000</v>
      </c>
      <c r="K182" s="28">
        <v>42600</v>
      </c>
      <c r="L182" s="29">
        <f t="shared" si="103"/>
        <v>4260000</v>
      </c>
      <c r="M182" s="47">
        <f t="shared" si="114"/>
        <v>31458.333333333332</v>
      </c>
      <c r="N182" s="46">
        <f t="shared" si="121"/>
        <v>36956.25</v>
      </c>
      <c r="O182" s="43">
        <f t="shared" si="122"/>
        <v>0.30542195163199726</v>
      </c>
      <c r="P182" s="43">
        <f t="shared" si="123"/>
        <v>0.29359715880263826</v>
      </c>
      <c r="Q182" s="43">
        <f t="shared" si="124"/>
        <v>-0.44630475224082522</v>
      </c>
      <c r="R182" s="43">
        <f t="shared" si="125"/>
        <v>-0.15271435819381018</v>
      </c>
      <c r="S182" s="21">
        <f t="shared" si="126"/>
        <v>13528.065157910301</v>
      </c>
      <c r="T182" s="22">
        <f t="shared" si="116"/>
        <v>50484.3151579103</v>
      </c>
      <c r="U182" s="22">
        <f t="shared" si="117"/>
        <v>23428.1848420897</v>
      </c>
      <c r="V182" s="21">
        <f t="shared" si="127"/>
        <v>25669</v>
      </c>
      <c r="W182" s="21">
        <f t="shared" si="128"/>
        <v>26106</v>
      </c>
      <c r="X182" s="21" t="str">
        <f t="shared" si="129"/>
        <v/>
      </c>
      <c r="Y182" s="21">
        <f t="shared" si="130"/>
        <v>42600</v>
      </c>
      <c r="Z182" s="23">
        <f t="shared" si="118"/>
        <v>31458.333333333332</v>
      </c>
      <c r="AA182" s="20">
        <f t="shared" si="119"/>
        <v>3</v>
      </c>
      <c r="AB182" s="1" t="s">
        <v>863</v>
      </c>
      <c r="AE182" s="55"/>
      <c r="AF182" s="58">
        <f t="shared" si="115"/>
        <v>0</v>
      </c>
    </row>
    <row r="183" spans="1:32" ht="15" hidden="1" x14ac:dyDescent="0.2">
      <c r="A183" s="5" t="s">
        <v>357</v>
      </c>
      <c r="B183" s="10" t="s">
        <v>358</v>
      </c>
      <c r="C183" s="11" t="s">
        <v>20</v>
      </c>
      <c r="D183" s="12">
        <v>500</v>
      </c>
      <c r="E183" s="36">
        <v>21666</v>
      </c>
      <c r="F183" s="35">
        <f t="shared" si="100"/>
        <v>10833000</v>
      </c>
      <c r="G183" s="40">
        <v>23566</v>
      </c>
      <c r="H183" s="25">
        <f t="shared" si="101"/>
        <v>11783000</v>
      </c>
      <c r="I183" s="16">
        <v>8800</v>
      </c>
      <c r="J183" s="17">
        <f t="shared" si="102"/>
        <v>4400000</v>
      </c>
      <c r="K183" s="28">
        <v>28000</v>
      </c>
      <c r="L183" s="29">
        <f t="shared" si="103"/>
        <v>14000000</v>
      </c>
      <c r="M183" s="47">
        <f t="shared" si="114"/>
        <v>24410.666666666668</v>
      </c>
      <c r="N183" s="46">
        <f t="shared" si="121"/>
        <v>20508</v>
      </c>
      <c r="O183" s="43">
        <f t="shared" si="122"/>
        <v>-5.6465769455822157E-2</v>
      </c>
      <c r="P183" s="43">
        <f t="shared" si="123"/>
        <v>-0.14911254144724007</v>
      </c>
      <c r="Q183" s="43">
        <f t="shared" si="124"/>
        <v>0.57089916130290619</v>
      </c>
      <c r="R183" s="43">
        <f t="shared" si="125"/>
        <v>-0.36532085039984397</v>
      </c>
      <c r="S183" s="21">
        <f t="shared" si="126"/>
        <v>8244.1829188828651</v>
      </c>
      <c r="T183" s="22">
        <f t="shared" si="116"/>
        <v>28752.182918882863</v>
      </c>
      <c r="U183" s="22">
        <f t="shared" si="117"/>
        <v>12263.817081117135</v>
      </c>
      <c r="V183" s="21">
        <f t="shared" si="127"/>
        <v>21666</v>
      </c>
      <c r="W183" s="21">
        <f t="shared" si="128"/>
        <v>23566</v>
      </c>
      <c r="X183" s="21" t="str">
        <f t="shared" si="129"/>
        <v/>
      </c>
      <c r="Y183" s="21">
        <f t="shared" si="130"/>
        <v>28000</v>
      </c>
      <c r="Z183" s="23">
        <f t="shared" si="118"/>
        <v>24410.666666666668</v>
      </c>
      <c r="AA183" s="20">
        <f t="shared" si="119"/>
        <v>3</v>
      </c>
      <c r="AB183" s="1" t="s">
        <v>863</v>
      </c>
      <c r="AE183" s="55"/>
      <c r="AF183" s="58">
        <f t="shared" si="115"/>
        <v>0</v>
      </c>
    </row>
    <row r="184" spans="1:32" ht="25.5" hidden="1" x14ac:dyDescent="0.2">
      <c r="A184" s="5" t="s">
        <v>359</v>
      </c>
      <c r="B184" s="10" t="s">
        <v>360</v>
      </c>
      <c r="C184" s="11" t="s">
        <v>20</v>
      </c>
      <c r="D184" s="12">
        <v>40</v>
      </c>
      <c r="E184" s="36">
        <v>135666</v>
      </c>
      <c r="F184" s="35">
        <f t="shared" si="100"/>
        <v>5426640</v>
      </c>
      <c r="G184" s="40">
        <v>134138</v>
      </c>
      <c r="H184" s="25">
        <f t="shared" si="101"/>
        <v>5365520</v>
      </c>
      <c r="I184" s="16">
        <v>159000</v>
      </c>
      <c r="J184" s="17">
        <f t="shared" si="102"/>
        <v>6360000</v>
      </c>
      <c r="K184" s="28">
        <v>218600</v>
      </c>
      <c r="L184" s="29">
        <f t="shared" si="103"/>
        <v>8744000</v>
      </c>
      <c r="M184" s="47">
        <f t="shared" si="114"/>
        <v>142934.66666666666</v>
      </c>
      <c r="N184" s="46">
        <f t="shared" si="121"/>
        <v>161851</v>
      </c>
      <c r="O184" s="43">
        <f t="shared" si="122"/>
        <v>0.16178460435832953</v>
      </c>
      <c r="P184" s="43">
        <f t="shared" si="123"/>
        <v>0.17122538631210182</v>
      </c>
      <c r="Q184" s="43">
        <f t="shared" si="124"/>
        <v>1.7614966852228298E-2</v>
      </c>
      <c r="R184" s="43">
        <f t="shared" si="125"/>
        <v>-0.35062495752265965</v>
      </c>
      <c r="S184" s="21">
        <f t="shared" si="126"/>
        <v>39506.293996442306</v>
      </c>
      <c r="T184" s="22">
        <f t="shared" si="116"/>
        <v>201357.29399644231</v>
      </c>
      <c r="U184" s="22">
        <f t="shared" si="117"/>
        <v>122344.70600355769</v>
      </c>
      <c r="V184" s="21">
        <f t="shared" si="127"/>
        <v>135666</v>
      </c>
      <c r="W184" s="21">
        <f t="shared" si="128"/>
        <v>134138</v>
      </c>
      <c r="X184" s="21">
        <f t="shared" si="129"/>
        <v>159000</v>
      </c>
      <c r="Y184" s="21" t="str">
        <f t="shared" si="130"/>
        <v/>
      </c>
      <c r="Z184" s="23">
        <f t="shared" si="118"/>
        <v>142934.66666666666</v>
      </c>
      <c r="AA184" s="20">
        <f t="shared" si="119"/>
        <v>3</v>
      </c>
      <c r="AB184" s="1" t="s">
        <v>863</v>
      </c>
      <c r="AE184" s="55"/>
      <c r="AF184" s="58">
        <f t="shared" si="115"/>
        <v>0</v>
      </c>
    </row>
    <row r="185" spans="1:32" ht="15" hidden="1" x14ac:dyDescent="0.2">
      <c r="A185" s="5" t="s">
        <v>361</v>
      </c>
      <c r="B185" s="10" t="s">
        <v>362</v>
      </c>
      <c r="C185" s="11" t="s">
        <v>20</v>
      </c>
      <c r="D185" s="12">
        <v>500</v>
      </c>
      <c r="E185" s="36">
        <v>65888</v>
      </c>
      <c r="F185" s="35">
        <f t="shared" si="100"/>
        <v>32944000</v>
      </c>
      <c r="G185" s="40">
        <v>66003</v>
      </c>
      <c r="H185" s="25">
        <f t="shared" si="101"/>
        <v>33001500</v>
      </c>
      <c r="I185" s="16">
        <v>14000</v>
      </c>
      <c r="J185" s="17">
        <f t="shared" si="102"/>
        <v>7000000</v>
      </c>
      <c r="K185" s="28">
        <v>29100</v>
      </c>
      <c r="L185" s="29">
        <f t="shared" si="103"/>
        <v>14550000</v>
      </c>
      <c r="M185" s="47">
        <f t="shared" si="114"/>
        <v>53663.666666666664</v>
      </c>
      <c r="N185" s="46">
        <f t="shared" si="121"/>
        <v>43747.75</v>
      </c>
      <c r="O185" s="43">
        <f t="shared" si="122"/>
        <v>-0.5060888845712066</v>
      </c>
      <c r="P185" s="43">
        <f t="shared" si="123"/>
        <v>-0.50871759119040405</v>
      </c>
      <c r="Q185" s="43">
        <f t="shared" si="124"/>
        <v>0.67998354201073197</v>
      </c>
      <c r="R185" s="43">
        <f t="shared" si="125"/>
        <v>0.33482293375087857</v>
      </c>
      <c r="S185" s="21">
        <f t="shared" si="126"/>
        <v>26362.675842625184</v>
      </c>
      <c r="T185" s="22">
        <f t="shared" si="116"/>
        <v>70110.425842625176</v>
      </c>
      <c r="U185" s="22">
        <f t="shared" si="117"/>
        <v>17385.074157374816</v>
      </c>
      <c r="V185" s="21">
        <f t="shared" si="127"/>
        <v>65888</v>
      </c>
      <c r="W185" s="21">
        <f t="shared" si="128"/>
        <v>66003</v>
      </c>
      <c r="X185" s="21" t="str">
        <f t="shared" si="129"/>
        <v/>
      </c>
      <c r="Y185" s="21">
        <f t="shared" si="130"/>
        <v>29100</v>
      </c>
      <c r="Z185" s="23">
        <f t="shared" si="118"/>
        <v>53663.666666666664</v>
      </c>
      <c r="AA185" s="20">
        <f t="shared" si="119"/>
        <v>3</v>
      </c>
      <c r="AB185" s="1" t="s">
        <v>863</v>
      </c>
      <c r="AE185" s="55"/>
      <c r="AF185" s="58">
        <f t="shared" si="115"/>
        <v>0</v>
      </c>
    </row>
    <row r="186" spans="1:32" ht="15" hidden="1" x14ac:dyDescent="0.2">
      <c r="A186" s="5" t="s">
        <v>363</v>
      </c>
      <c r="B186" s="10" t="s">
        <v>364</v>
      </c>
      <c r="C186" s="11" t="s">
        <v>20</v>
      </c>
      <c r="D186" s="12">
        <v>1</v>
      </c>
      <c r="E186" s="36">
        <v>18699666</v>
      </c>
      <c r="F186" s="35">
        <f t="shared" si="100"/>
        <v>18699666</v>
      </c>
      <c r="G186" s="40">
        <v>20016988</v>
      </c>
      <c r="H186" s="25">
        <f t="shared" si="101"/>
        <v>20016988</v>
      </c>
      <c r="I186" s="16">
        <v>7875000</v>
      </c>
      <c r="J186" s="17">
        <f t="shared" si="102"/>
        <v>7875000</v>
      </c>
      <c r="K186" s="28">
        <v>10980000</v>
      </c>
      <c r="L186" s="29">
        <f t="shared" si="103"/>
        <v>10980000</v>
      </c>
      <c r="M186" s="47">
        <f t="shared" si="114"/>
        <v>16565551.333333334</v>
      </c>
      <c r="N186" s="46">
        <f t="shared" si="121"/>
        <v>14392913.5</v>
      </c>
      <c r="O186" s="43">
        <f t="shared" si="122"/>
        <v>-0.29922728987428426</v>
      </c>
      <c r="P186" s="43">
        <f t="shared" si="123"/>
        <v>-0.39075302578591886</v>
      </c>
      <c r="Q186" s="43">
        <f t="shared" si="124"/>
        <v>0.45285574043087251</v>
      </c>
      <c r="R186" s="43">
        <f t="shared" si="125"/>
        <v>0.23712457522933073</v>
      </c>
      <c r="S186" s="21">
        <f t="shared" si="126"/>
        <v>5896595.2331202962</v>
      </c>
      <c r="T186" s="22">
        <f t="shared" si="116"/>
        <v>20289508.733120296</v>
      </c>
      <c r="U186" s="22">
        <f t="shared" si="117"/>
        <v>8496318.2668797038</v>
      </c>
      <c r="V186" s="21">
        <f t="shared" si="127"/>
        <v>18699666</v>
      </c>
      <c r="W186" s="21">
        <f t="shared" si="128"/>
        <v>20016988</v>
      </c>
      <c r="X186" s="21" t="str">
        <f t="shared" si="129"/>
        <v/>
      </c>
      <c r="Y186" s="21">
        <f t="shared" si="130"/>
        <v>10980000</v>
      </c>
      <c r="Z186" s="23">
        <f t="shared" si="118"/>
        <v>16565551.333333334</v>
      </c>
      <c r="AA186" s="20">
        <f t="shared" si="119"/>
        <v>3</v>
      </c>
      <c r="AB186" s="1" t="s">
        <v>863</v>
      </c>
      <c r="AE186" s="55"/>
      <c r="AF186" s="58">
        <f t="shared" si="115"/>
        <v>0</v>
      </c>
    </row>
    <row r="187" spans="1:32" ht="15" hidden="1" x14ac:dyDescent="0.2">
      <c r="A187" s="5" t="s">
        <v>365</v>
      </c>
      <c r="B187" s="10" t="s">
        <v>366</v>
      </c>
      <c r="C187" s="11" t="s">
        <v>20</v>
      </c>
      <c r="D187" s="12">
        <v>1</v>
      </c>
      <c r="E187" s="36">
        <v>16120000</v>
      </c>
      <c r="F187" s="35">
        <f t="shared" si="100"/>
        <v>16120000</v>
      </c>
      <c r="G187" s="40">
        <v>16475017</v>
      </c>
      <c r="H187" s="25">
        <f t="shared" si="101"/>
        <v>16475017</v>
      </c>
      <c r="I187" s="16">
        <v>3250000</v>
      </c>
      <c r="J187" s="17">
        <f t="shared" si="102"/>
        <v>3250000</v>
      </c>
      <c r="K187" s="28">
        <v>8500000</v>
      </c>
      <c r="L187" s="29">
        <f t="shared" si="103"/>
        <v>8500000</v>
      </c>
      <c r="M187" s="47">
        <f t="shared" si="114"/>
        <v>13698339</v>
      </c>
      <c r="N187" s="46">
        <f t="shared" si="121"/>
        <v>11086254.25</v>
      </c>
      <c r="O187" s="43">
        <f t="shared" si="122"/>
        <v>-0.45405288715979064</v>
      </c>
      <c r="P187" s="43">
        <f t="shared" si="123"/>
        <v>-0.48607605675289278</v>
      </c>
      <c r="Q187" s="43">
        <f t="shared" si="124"/>
        <v>0.70684417597584859</v>
      </c>
      <c r="R187" s="43">
        <f t="shared" si="125"/>
        <v>0.23328476793683495</v>
      </c>
      <c r="S187" s="21">
        <f t="shared" si="126"/>
        <v>6389390.9977847068</v>
      </c>
      <c r="T187" s="22">
        <f t="shared" si="116"/>
        <v>17475645.247784708</v>
      </c>
      <c r="U187" s="22">
        <f t="shared" si="117"/>
        <v>4696863.2522152932</v>
      </c>
      <c r="V187" s="21">
        <f t="shared" si="127"/>
        <v>16120000</v>
      </c>
      <c r="W187" s="21">
        <f t="shared" si="128"/>
        <v>16475017</v>
      </c>
      <c r="X187" s="21" t="str">
        <f t="shared" si="129"/>
        <v/>
      </c>
      <c r="Y187" s="21">
        <f t="shared" si="130"/>
        <v>8500000</v>
      </c>
      <c r="Z187" s="23">
        <f t="shared" si="118"/>
        <v>13698339</v>
      </c>
      <c r="AA187" s="20">
        <f t="shared" si="119"/>
        <v>3</v>
      </c>
      <c r="AB187" s="1" t="s">
        <v>863</v>
      </c>
      <c r="AE187" s="55"/>
      <c r="AF187" s="58">
        <f t="shared" si="115"/>
        <v>0</v>
      </c>
    </row>
    <row r="188" spans="1:32" s="87" customFormat="1" ht="192.75" customHeight="1" x14ac:dyDescent="0.25">
      <c r="A188" s="100" t="s">
        <v>367</v>
      </c>
      <c r="B188" s="110" t="s">
        <v>368</v>
      </c>
      <c r="C188" s="105" t="s">
        <v>20</v>
      </c>
      <c r="D188" s="104">
        <v>40</v>
      </c>
      <c r="E188" s="156">
        <v>350698</v>
      </c>
      <c r="F188" s="127">
        <f t="shared" ref="F188:F199" si="132">+D188*E188</f>
        <v>14027920</v>
      </c>
      <c r="G188" s="134">
        <v>355266</v>
      </c>
      <c r="H188" s="128">
        <f t="shared" ref="H188:H199" si="133">+D188*G188</f>
        <v>14210640</v>
      </c>
      <c r="I188" s="132">
        <v>307348</v>
      </c>
      <c r="J188" s="161">
        <f t="shared" ref="J188:J199" si="134">+I188*D188</f>
        <v>12293920</v>
      </c>
      <c r="K188" s="154">
        <v>1522000</v>
      </c>
      <c r="L188" s="155">
        <f t="shared" ref="L188:L199" si="135">+K188*D188</f>
        <v>60880000</v>
      </c>
      <c r="M188" s="111">
        <f t="shared" si="114"/>
        <v>337770.66666666669</v>
      </c>
      <c r="N188" s="162">
        <f t="shared" ref="N188:N199" si="136">AVERAGE(E188,G188,I188,K188)</f>
        <v>633828</v>
      </c>
      <c r="O188" s="163">
        <f t="shared" ref="O188:O199" si="137">1-E188/N188</f>
        <v>0.44669847340287905</v>
      </c>
      <c r="P188" s="163">
        <f t="shared" ref="P188:P199" si="138">1-G188/N188</f>
        <v>0.43949147087222395</v>
      </c>
      <c r="Q188" s="163">
        <f t="shared" ref="Q188:Q199" si="139">1-I188/N188</f>
        <v>0.51509242254996623</v>
      </c>
      <c r="R188" s="163">
        <f t="shared" ref="R188:R199" si="140">1-K188/N188</f>
        <v>-1.4012823668250691</v>
      </c>
      <c r="S188" s="164">
        <f t="shared" ref="S188:S199" si="141">STDEV(E188,G188,I188,K188)</f>
        <v>592508.24937379558</v>
      </c>
      <c r="T188" s="165">
        <f t="shared" si="116"/>
        <v>1226336.2493737955</v>
      </c>
      <c r="U188" s="165">
        <f t="shared" si="117"/>
        <v>41319.750626204419</v>
      </c>
      <c r="V188" s="164">
        <f t="shared" ref="V188:V199" si="142">IF(AND(E188&lt;=$T188,E188&gt;=$U188),E188,"")</f>
        <v>350698</v>
      </c>
      <c r="W188" s="164">
        <f t="shared" ref="W188:W199" si="143">IF(AND(G188&lt;=$T188,G188&gt;=$U188),G188,"")</f>
        <v>355266</v>
      </c>
      <c r="X188" s="164">
        <f t="shared" ref="X188:X199" si="144">IF(AND(I188&lt;=$T188,I188&gt;=$U188),I188,"")</f>
        <v>307348</v>
      </c>
      <c r="Y188" s="164" t="str">
        <f t="shared" ref="Y188:Y199" si="145">IF(AND(K188&lt;=$T188,K188&gt;=$U188),K188,"")</f>
        <v/>
      </c>
      <c r="Z188" s="129">
        <f t="shared" si="118"/>
        <v>337770.66666666669</v>
      </c>
      <c r="AA188" s="166">
        <f t="shared" si="119"/>
        <v>3</v>
      </c>
      <c r="AB188" s="89" t="s">
        <v>863</v>
      </c>
      <c r="AC188" s="89"/>
      <c r="AD188" s="89"/>
      <c r="AE188" s="130">
        <v>4</v>
      </c>
      <c r="AF188" s="131">
        <f t="shared" si="115"/>
        <v>1351082.6666666667</v>
      </c>
    </row>
    <row r="189" spans="1:32" ht="15" hidden="1" x14ac:dyDescent="0.2">
      <c r="A189" s="5" t="s">
        <v>369</v>
      </c>
      <c r="B189" s="10" t="s">
        <v>370</v>
      </c>
      <c r="C189" s="11" t="s">
        <v>20</v>
      </c>
      <c r="D189" s="12">
        <v>10</v>
      </c>
      <c r="E189" s="36">
        <v>376896</v>
      </c>
      <c r="F189" s="35">
        <f t="shared" si="132"/>
        <v>3768960</v>
      </c>
      <c r="G189" s="40">
        <v>360517</v>
      </c>
      <c r="H189" s="25">
        <f t="shared" si="133"/>
        <v>3605170</v>
      </c>
      <c r="I189" s="16">
        <v>335000</v>
      </c>
      <c r="J189" s="17">
        <f t="shared" si="134"/>
        <v>3350000</v>
      </c>
      <c r="K189" s="28">
        <v>683000</v>
      </c>
      <c r="L189" s="29">
        <f t="shared" si="135"/>
        <v>6830000</v>
      </c>
      <c r="M189" s="47">
        <f t="shared" ref="M189:M252" si="146">Z189</f>
        <v>357471</v>
      </c>
      <c r="N189" s="46">
        <f t="shared" si="136"/>
        <v>438853.25</v>
      </c>
      <c r="O189" s="43">
        <f t="shared" si="137"/>
        <v>0.14117988188534547</v>
      </c>
      <c r="P189" s="43">
        <f t="shared" si="138"/>
        <v>0.17850215305458028</v>
      </c>
      <c r="Q189" s="43">
        <f t="shared" si="139"/>
        <v>0.2366468745531678</v>
      </c>
      <c r="R189" s="43">
        <f t="shared" si="140"/>
        <v>-0.55632890949309366</v>
      </c>
      <c r="S189" s="21">
        <f t="shared" si="141"/>
        <v>163674.88298733154</v>
      </c>
      <c r="T189" s="22">
        <f t="shared" si="116"/>
        <v>602528.1329873316</v>
      </c>
      <c r="U189" s="22">
        <f t="shared" si="117"/>
        <v>275178.36701266846</v>
      </c>
      <c r="V189" s="21">
        <f t="shared" si="142"/>
        <v>376896</v>
      </c>
      <c r="W189" s="21">
        <f t="shared" si="143"/>
        <v>360517</v>
      </c>
      <c r="X189" s="21">
        <f t="shared" si="144"/>
        <v>335000</v>
      </c>
      <c r="Y189" s="21" t="str">
        <f t="shared" si="145"/>
        <v/>
      </c>
      <c r="Z189" s="23">
        <f t="shared" si="118"/>
        <v>357471</v>
      </c>
      <c r="AA189" s="20">
        <f t="shared" si="119"/>
        <v>3</v>
      </c>
      <c r="AB189" s="1" t="s">
        <v>863</v>
      </c>
      <c r="AE189" s="55"/>
      <c r="AF189" s="58">
        <f t="shared" si="115"/>
        <v>0</v>
      </c>
    </row>
    <row r="190" spans="1:32" ht="15" hidden="1" x14ac:dyDescent="0.2">
      <c r="A190" s="5" t="s">
        <v>371</v>
      </c>
      <c r="B190" s="10" t="s">
        <v>372</v>
      </c>
      <c r="C190" s="11" t="s">
        <v>20</v>
      </c>
      <c r="D190" s="12">
        <v>20</v>
      </c>
      <c r="E190" s="36">
        <v>436340</v>
      </c>
      <c r="F190" s="35">
        <f t="shared" si="132"/>
        <v>8726800</v>
      </c>
      <c r="G190" s="40">
        <v>429699</v>
      </c>
      <c r="H190" s="25">
        <f t="shared" si="133"/>
        <v>8593980</v>
      </c>
      <c r="I190" s="16">
        <v>589000</v>
      </c>
      <c r="J190" s="17">
        <f t="shared" si="134"/>
        <v>11780000</v>
      </c>
      <c r="K190" s="28">
        <v>730000</v>
      </c>
      <c r="L190" s="29">
        <f t="shared" si="135"/>
        <v>14600000</v>
      </c>
      <c r="M190" s="47">
        <f t="shared" si="146"/>
        <v>485013</v>
      </c>
      <c r="N190" s="46">
        <f t="shared" si="136"/>
        <v>546259.75</v>
      </c>
      <c r="O190" s="43">
        <f t="shared" si="137"/>
        <v>0.20122249534218839</v>
      </c>
      <c r="P190" s="43">
        <f t="shared" si="138"/>
        <v>0.21337971541926715</v>
      </c>
      <c r="Q190" s="43">
        <f t="shared" si="139"/>
        <v>-7.8241624062545423E-2</v>
      </c>
      <c r="R190" s="43">
        <f t="shared" si="140"/>
        <v>-0.33636058669891011</v>
      </c>
      <c r="S190" s="21">
        <f t="shared" si="141"/>
        <v>142893.86308346718</v>
      </c>
      <c r="T190" s="22">
        <f t="shared" si="116"/>
        <v>689153.61308346712</v>
      </c>
      <c r="U190" s="22">
        <f t="shared" si="117"/>
        <v>403365.88691653282</v>
      </c>
      <c r="V190" s="21">
        <f t="shared" si="142"/>
        <v>436340</v>
      </c>
      <c r="W190" s="21">
        <f t="shared" si="143"/>
        <v>429699</v>
      </c>
      <c r="X190" s="21">
        <f t="shared" si="144"/>
        <v>589000</v>
      </c>
      <c r="Y190" s="21" t="str">
        <f t="shared" si="145"/>
        <v/>
      </c>
      <c r="Z190" s="23">
        <f t="shared" si="118"/>
        <v>485013</v>
      </c>
      <c r="AA190" s="20">
        <f t="shared" si="119"/>
        <v>3</v>
      </c>
      <c r="AB190" s="1" t="s">
        <v>863</v>
      </c>
      <c r="AE190" s="55"/>
      <c r="AF190" s="58">
        <f t="shared" si="115"/>
        <v>0</v>
      </c>
    </row>
    <row r="191" spans="1:32" ht="15" hidden="1" x14ac:dyDescent="0.2">
      <c r="A191" s="5" t="s">
        <v>373</v>
      </c>
      <c r="B191" s="10" t="s">
        <v>374</v>
      </c>
      <c r="C191" s="11" t="s">
        <v>20</v>
      </c>
      <c r="D191" s="12">
        <v>10</v>
      </c>
      <c r="E191" s="36">
        <v>582166</v>
      </c>
      <c r="F191" s="35">
        <f t="shared" si="132"/>
        <v>5821660</v>
      </c>
      <c r="G191" s="40">
        <v>605941</v>
      </c>
      <c r="H191" s="25">
        <f t="shared" si="133"/>
        <v>6059410</v>
      </c>
      <c r="I191" s="16">
        <v>416500</v>
      </c>
      <c r="J191" s="17">
        <f t="shared" si="134"/>
        <v>4165000</v>
      </c>
      <c r="K191" s="28">
        <v>760000</v>
      </c>
      <c r="L191" s="29">
        <f t="shared" si="135"/>
        <v>7600000</v>
      </c>
      <c r="M191" s="47">
        <f t="shared" si="146"/>
        <v>594053.5</v>
      </c>
      <c r="N191" s="46">
        <f t="shared" si="136"/>
        <v>591151.75</v>
      </c>
      <c r="O191" s="43">
        <f t="shared" si="137"/>
        <v>1.5200411738610309E-2</v>
      </c>
      <c r="P191" s="43">
        <f t="shared" si="138"/>
        <v>-2.5017687928691634E-2</v>
      </c>
      <c r="Q191" s="43">
        <f t="shared" si="139"/>
        <v>0.29544317512381546</v>
      </c>
      <c r="R191" s="43">
        <f t="shared" si="140"/>
        <v>-0.28562589893373391</v>
      </c>
      <c r="S191" s="21">
        <f t="shared" si="141"/>
        <v>140608.71348622034</v>
      </c>
      <c r="T191" s="22">
        <f t="shared" si="116"/>
        <v>731760.46348622034</v>
      </c>
      <c r="U191" s="22">
        <f t="shared" si="117"/>
        <v>450543.03651377966</v>
      </c>
      <c r="V191" s="21">
        <f t="shared" si="142"/>
        <v>582166</v>
      </c>
      <c r="W191" s="21">
        <f t="shared" si="143"/>
        <v>605941</v>
      </c>
      <c r="X191" s="21" t="str">
        <f t="shared" si="144"/>
        <v/>
      </c>
      <c r="Y191" s="21" t="str">
        <f t="shared" si="145"/>
        <v/>
      </c>
      <c r="Z191" s="23">
        <f t="shared" si="118"/>
        <v>594053.5</v>
      </c>
      <c r="AA191" s="20">
        <f t="shared" si="119"/>
        <v>2</v>
      </c>
      <c r="AB191" s="1" t="s">
        <v>863</v>
      </c>
      <c r="AE191" s="55"/>
      <c r="AF191" s="58">
        <f t="shared" si="115"/>
        <v>0</v>
      </c>
    </row>
    <row r="192" spans="1:32" ht="25.5" hidden="1" x14ac:dyDescent="0.2">
      <c r="A192" s="5" t="s">
        <v>375</v>
      </c>
      <c r="B192" s="10" t="s">
        <v>376</v>
      </c>
      <c r="C192" s="11" t="s">
        <v>17</v>
      </c>
      <c r="D192" s="12">
        <v>500</v>
      </c>
      <c r="E192" s="36">
        <v>7688</v>
      </c>
      <c r="F192" s="35">
        <f t="shared" si="132"/>
        <v>3844000</v>
      </c>
      <c r="G192" s="40">
        <v>8020</v>
      </c>
      <c r="H192" s="25">
        <f t="shared" si="133"/>
        <v>4010000</v>
      </c>
      <c r="I192" s="16">
        <v>23500</v>
      </c>
      <c r="J192" s="17">
        <f t="shared" si="134"/>
        <v>11750000</v>
      </c>
      <c r="K192" s="28">
        <v>46000</v>
      </c>
      <c r="L192" s="29">
        <f t="shared" si="135"/>
        <v>23000000</v>
      </c>
      <c r="M192" s="47">
        <f t="shared" si="146"/>
        <v>13069.333333333334</v>
      </c>
      <c r="N192" s="46">
        <f t="shared" si="136"/>
        <v>21302</v>
      </c>
      <c r="O192" s="43">
        <f t="shared" si="137"/>
        <v>0.63909492066472628</v>
      </c>
      <c r="P192" s="43">
        <f t="shared" si="138"/>
        <v>0.62350952962163175</v>
      </c>
      <c r="Q192" s="43">
        <f t="shared" si="139"/>
        <v>-0.10318279973711397</v>
      </c>
      <c r="R192" s="43">
        <f t="shared" si="140"/>
        <v>-1.1594216505492443</v>
      </c>
      <c r="S192" s="21">
        <f t="shared" si="141"/>
        <v>18042.310716756874</v>
      </c>
      <c r="T192" s="22">
        <f t="shared" si="116"/>
        <v>39344.310716756874</v>
      </c>
      <c r="U192" s="22">
        <f t="shared" si="117"/>
        <v>3259.6892832431258</v>
      </c>
      <c r="V192" s="21">
        <f t="shared" si="142"/>
        <v>7688</v>
      </c>
      <c r="W192" s="21">
        <f t="shared" si="143"/>
        <v>8020</v>
      </c>
      <c r="X192" s="21">
        <f t="shared" si="144"/>
        <v>23500</v>
      </c>
      <c r="Y192" s="21" t="str">
        <f t="shared" si="145"/>
        <v/>
      </c>
      <c r="Z192" s="23">
        <f t="shared" si="118"/>
        <v>13069.333333333334</v>
      </c>
      <c r="AA192" s="20">
        <f t="shared" si="119"/>
        <v>3</v>
      </c>
      <c r="AB192" s="1" t="s">
        <v>863</v>
      </c>
      <c r="AE192" s="55"/>
      <c r="AF192" s="58">
        <f t="shared" si="115"/>
        <v>0</v>
      </c>
    </row>
    <row r="193" spans="1:32" ht="15" hidden="1" x14ac:dyDescent="0.2">
      <c r="A193" s="5" t="s">
        <v>377</v>
      </c>
      <c r="B193" s="10" t="s">
        <v>378</v>
      </c>
      <c r="C193" s="11" t="s">
        <v>17</v>
      </c>
      <c r="D193" s="12">
        <v>500</v>
      </c>
      <c r="E193" s="36">
        <v>6888</v>
      </c>
      <c r="F193" s="35">
        <f t="shared" si="132"/>
        <v>3444000</v>
      </c>
      <c r="G193" s="40">
        <v>7529</v>
      </c>
      <c r="H193" s="25">
        <f t="shared" si="133"/>
        <v>3764500</v>
      </c>
      <c r="I193" s="16">
        <v>8900</v>
      </c>
      <c r="J193" s="17">
        <f t="shared" si="134"/>
        <v>4450000</v>
      </c>
      <c r="K193" s="28">
        <v>17900</v>
      </c>
      <c r="L193" s="29">
        <f t="shared" si="135"/>
        <v>8950000</v>
      </c>
      <c r="M193" s="47">
        <f t="shared" si="146"/>
        <v>7772.333333333333</v>
      </c>
      <c r="N193" s="46">
        <f t="shared" si="136"/>
        <v>10304.25</v>
      </c>
      <c r="O193" s="43">
        <f t="shared" si="137"/>
        <v>0.33153795763883831</v>
      </c>
      <c r="P193" s="43">
        <f t="shared" si="138"/>
        <v>0.26933061600795793</v>
      </c>
      <c r="Q193" s="43">
        <f t="shared" si="139"/>
        <v>0.13627871994565344</v>
      </c>
      <c r="R193" s="43">
        <f t="shared" si="140"/>
        <v>-0.73714729359244968</v>
      </c>
      <c r="S193" s="21">
        <f t="shared" si="141"/>
        <v>5132.9040756671075</v>
      </c>
      <c r="T193" s="22">
        <f t="shared" si="116"/>
        <v>15437.154075667107</v>
      </c>
      <c r="U193" s="22">
        <f t="shared" si="117"/>
        <v>5171.3459243328925</v>
      </c>
      <c r="V193" s="21">
        <f t="shared" si="142"/>
        <v>6888</v>
      </c>
      <c r="W193" s="21">
        <f t="shared" si="143"/>
        <v>7529</v>
      </c>
      <c r="X193" s="21">
        <f t="shared" si="144"/>
        <v>8900</v>
      </c>
      <c r="Y193" s="21" t="str">
        <f t="shared" si="145"/>
        <v/>
      </c>
      <c r="Z193" s="23">
        <f t="shared" si="118"/>
        <v>7772.333333333333</v>
      </c>
      <c r="AA193" s="20">
        <f t="shared" si="119"/>
        <v>3</v>
      </c>
      <c r="AB193" s="1" t="s">
        <v>863</v>
      </c>
      <c r="AE193" s="55"/>
      <c r="AF193" s="58">
        <f t="shared" si="115"/>
        <v>0</v>
      </c>
    </row>
    <row r="194" spans="1:32" ht="15" hidden="1" x14ac:dyDescent="0.2">
      <c r="A194" s="5" t="s">
        <v>379</v>
      </c>
      <c r="B194" s="10" t="s">
        <v>380</v>
      </c>
      <c r="C194" s="11" t="s">
        <v>20</v>
      </c>
      <c r="D194" s="12">
        <v>10</v>
      </c>
      <c r="E194" s="36">
        <v>155668</v>
      </c>
      <c r="F194" s="35">
        <f t="shared" si="132"/>
        <v>1556680</v>
      </c>
      <c r="G194" s="40">
        <v>162323</v>
      </c>
      <c r="H194" s="25">
        <f t="shared" si="133"/>
        <v>1623230</v>
      </c>
      <c r="I194" s="16">
        <v>205000</v>
      </c>
      <c r="J194" s="17">
        <f t="shared" si="134"/>
        <v>2050000</v>
      </c>
      <c r="K194" s="28">
        <v>440000</v>
      </c>
      <c r="L194" s="29">
        <f t="shared" si="135"/>
        <v>4400000</v>
      </c>
      <c r="M194" s="47">
        <f t="shared" si="146"/>
        <v>174330.33333333334</v>
      </c>
      <c r="N194" s="46">
        <f t="shared" si="136"/>
        <v>240747.75</v>
      </c>
      <c r="O194" s="43">
        <f t="shared" si="137"/>
        <v>0.35339790299182439</v>
      </c>
      <c r="P194" s="43">
        <f t="shared" si="138"/>
        <v>0.32575486167575818</v>
      </c>
      <c r="Q194" s="43">
        <f t="shared" si="139"/>
        <v>0.14848633060952798</v>
      </c>
      <c r="R194" s="43">
        <f t="shared" si="140"/>
        <v>-0.82763909527711066</v>
      </c>
      <c r="S194" s="21">
        <f t="shared" si="141"/>
        <v>134620.90728257381</v>
      </c>
      <c r="T194" s="22">
        <f t="shared" si="116"/>
        <v>375368.65728257381</v>
      </c>
      <c r="U194" s="22">
        <f t="shared" si="117"/>
        <v>106126.84271742619</v>
      </c>
      <c r="V194" s="21">
        <f t="shared" si="142"/>
        <v>155668</v>
      </c>
      <c r="W194" s="21">
        <f t="shared" si="143"/>
        <v>162323</v>
      </c>
      <c r="X194" s="21">
        <f t="shared" si="144"/>
        <v>205000</v>
      </c>
      <c r="Y194" s="21" t="str">
        <f t="shared" si="145"/>
        <v/>
      </c>
      <c r="Z194" s="23">
        <f t="shared" si="118"/>
        <v>174330.33333333334</v>
      </c>
      <c r="AA194" s="20">
        <f t="shared" si="119"/>
        <v>3</v>
      </c>
      <c r="AB194" s="1" t="s">
        <v>863</v>
      </c>
      <c r="AE194" s="55"/>
      <c r="AF194" s="58">
        <f t="shared" si="115"/>
        <v>0</v>
      </c>
    </row>
    <row r="195" spans="1:32" s="87" customFormat="1" ht="192.75" customHeight="1" x14ac:dyDescent="0.25">
      <c r="A195" s="100" t="s">
        <v>381</v>
      </c>
      <c r="B195" s="110" t="s">
        <v>382</v>
      </c>
      <c r="C195" s="105" t="s">
        <v>20</v>
      </c>
      <c r="D195" s="104">
        <v>10</v>
      </c>
      <c r="E195" s="156">
        <v>135201</v>
      </c>
      <c r="F195" s="127">
        <f t="shared" si="132"/>
        <v>1352010</v>
      </c>
      <c r="G195" s="134">
        <v>123749</v>
      </c>
      <c r="H195" s="128">
        <f t="shared" si="133"/>
        <v>1237490</v>
      </c>
      <c r="I195" s="132">
        <v>180200</v>
      </c>
      <c r="J195" s="161">
        <f t="shared" si="134"/>
        <v>1802000</v>
      </c>
      <c r="K195" s="154">
        <v>467000</v>
      </c>
      <c r="L195" s="155">
        <f t="shared" si="135"/>
        <v>4670000</v>
      </c>
      <c r="M195" s="111">
        <f t="shared" si="146"/>
        <v>146383.33333333334</v>
      </c>
      <c r="N195" s="162">
        <f t="shared" si="136"/>
        <v>226537.5</v>
      </c>
      <c r="O195" s="163">
        <f t="shared" si="137"/>
        <v>0.40318490316172817</v>
      </c>
      <c r="P195" s="163">
        <f t="shared" si="138"/>
        <v>0.45373723997130722</v>
      </c>
      <c r="Q195" s="163">
        <f t="shared" si="139"/>
        <v>0.20454670860232849</v>
      </c>
      <c r="R195" s="163">
        <f t="shared" si="140"/>
        <v>-1.0614688517353641</v>
      </c>
      <c r="S195" s="164">
        <f t="shared" si="141"/>
        <v>162149.32395480407</v>
      </c>
      <c r="T195" s="165">
        <f t="shared" si="116"/>
        <v>388686.8239548041</v>
      </c>
      <c r="U195" s="165">
        <f t="shared" si="117"/>
        <v>64388.176045195927</v>
      </c>
      <c r="V195" s="164">
        <f t="shared" si="142"/>
        <v>135201</v>
      </c>
      <c r="W195" s="164">
        <f t="shared" si="143"/>
        <v>123749</v>
      </c>
      <c r="X195" s="164">
        <f t="shared" si="144"/>
        <v>180200</v>
      </c>
      <c r="Y195" s="164" t="str">
        <f t="shared" si="145"/>
        <v/>
      </c>
      <c r="Z195" s="129">
        <f t="shared" si="118"/>
        <v>146383.33333333334</v>
      </c>
      <c r="AA195" s="166">
        <f t="shared" si="119"/>
        <v>3</v>
      </c>
      <c r="AB195" s="89" t="s">
        <v>863</v>
      </c>
      <c r="AC195" s="89"/>
      <c r="AD195" s="89"/>
      <c r="AE195" s="130">
        <v>20</v>
      </c>
      <c r="AF195" s="131">
        <f t="shared" si="115"/>
        <v>2927666.666666667</v>
      </c>
    </row>
    <row r="196" spans="1:32" ht="15" hidden="1" x14ac:dyDescent="0.2">
      <c r="A196" s="5" t="s">
        <v>383</v>
      </c>
      <c r="B196" s="10" t="s">
        <v>384</v>
      </c>
      <c r="C196" s="11" t="s">
        <v>20</v>
      </c>
      <c r="D196" s="12">
        <v>10</v>
      </c>
      <c r="E196" s="36">
        <v>185471</v>
      </c>
      <c r="F196" s="35">
        <f t="shared" si="132"/>
        <v>1854710</v>
      </c>
      <c r="G196" s="40">
        <v>183387</v>
      </c>
      <c r="H196" s="25">
        <f t="shared" si="133"/>
        <v>1833870</v>
      </c>
      <c r="I196" s="15">
        <v>205000</v>
      </c>
      <c r="J196" s="17">
        <f t="shared" si="134"/>
        <v>2050000</v>
      </c>
      <c r="K196" s="28">
        <v>222000</v>
      </c>
      <c r="L196" s="29">
        <f t="shared" si="135"/>
        <v>2220000</v>
      </c>
      <c r="M196" s="47">
        <f>N196</f>
        <v>198964.5</v>
      </c>
      <c r="N196" s="46">
        <f t="shared" si="136"/>
        <v>198964.5</v>
      </c>
      <c r="O196" s="43">
        <f t="shared" si="137"/>
        <v>6.7818630961804738E-2</v>
      </c>
      <c r="P196" s="43">
        <f t="shared" si="138"/>
        <v>7.8292861289325444E-2</v>
      </c>
      <c r="Q196" s="43">
        <f t="shared" si="139"/>
        <v>-3.0334557169746423E-2</v>
      </c>
      <c r="R196" s="43">
        <f t="shared" si="140"/>
        <v>-0.11577693508138376</v>
      </c>
      <c r="S196" s="21">
        <f t="shared" si="141"/>
        <v>18182.359298690219</v>
      </c>
      <c r="T196" s="22">
        <f t="shared" si="116"/>
        <v>217146.85929869022</v>
      </c>
      <c r="U196" s="22">
        <f t="shared" si="117"/>
        <v>180782.14070130978</v>
      </c>
      <c r="V196" s="21">
        <f t="shared" si="142"/>
        <v>185471</v>
      </c>
      <c r="W196" s="21">
        <f t="shared" si="143"/>
        <v>183387</v>
      </c>
      <c r="X196" s="21">
        <f t="shared" si="144"/>
        <v>205000</v>
      </c>
      <c r="Y196" s="21" t="str">
        <f t="shared" si="145"/>
        <v/>
      </c>
      <c r="Z196" s="23">
        <f t="shared" si="118"/>
        <v>191286</v>
      </c>
      <c r="AA196" s="20">
        <f t="shared" si="119"/>
        <v>3</v>
      </c>
      <c r="AB196" s="44" t="s">
        <v>873</v>
      </c>
      <c r="AE196" s="55"/>
      <c r="AF196" s="58">
        <f t="shared" si="115"/>
        <v>0</v>
      </c>
    </row>
    <row r="197" spans="1:32" s="87" customFormat="1" ht="192.75" customHeight="1" x14ac:dyDescent="0.25">
      <c r="A197" s="100" t="s">
        <v>385</v>
      </c>
      <c r="B197" s="110" t="s">
        <v>386</v>
      </c>
      <c r="C197" s="105" t="s">
        <v>20</v>
      </c>
      <c r="D197" s="104">
        <v>10</v>
      </c>
      <c r="E197" s="156">
        <v>125456</v>
      </c>
      <c r="F197" s="127">
        <f t="shared" si="132"/>
        <v>1254560</v>
      </c>
      <c r="G197" s="134">
        <v>124681</v>
      </c>
      <c r="H197" s="128">
        <f t="shared" si="133"/>
        <v>1246810</v>
      </c>
      <c r="I197" s="132">
        <v>112000</v>
      </c>
      <c r="J197" s="161">
        <f t="shared" si="134"/>
        <v>1120000</v>
      </c>
      <c r="K197" s="154">
        <v>328000</v>
      </c>
      <c r="L197" s="155">
        <f t="shared" si="135"/>
        <v>3280000</v>
      </c>
      <c r="M197" s="111">
        <f t="shared" si="146"/>
        <v>120712.33333333333</v>
      </c>
      <c r="N197" s="162">
        <f t="shared" si="136"/>
        <v>172534.25</v>
      </c>
      <c r="O197" s="163">
        <f t="shared" si="137"/>
        <v>0.27286321411545822</v>
      </c>
      <c r="P197" s="163">
        <f t="shared" si="138"/>
        <v>0.27735507587623909</v>
      </c>
      <c r="Q197" s="163">
        <f t="shared" si="139"/>
        <v>0.35085352618393162</v>
      </c>
      <c r="R197" s="163">
        <f t="shared" si="140"/>
        <v>-0.90107181617562881</v>
      </c>
      <c r="S197" s="164">
        <f t="shared" si="141"/>
        <v>103827.24434487318</v>
      </c>
      <c r="T197" s="165">
        <f t="shared" si="116"/>
        <v>276361.49434487318</v>
      </c>
      <c r="U197" s="165">
        <f t="shared" si="117"/>
        <v>68707.005655126821</v>
      </c>
      <c r="V197" s="164">
        <f t="shared" si="142"/>
        <v>125456</v>
      </c>
      <c r="W197" s="164">
        <f t="shared" si="143"/>
        <v>124681</v>
      </c>
      <c r="X197" s="164">
        <f t="shared" si="144"/>
        <v>112000</v>
      </c>
      <c r="Y197" s="164" t="str">
        <f t="shared" si="145"/>
        <v/>
      </c>
      <c r="Z197" s="129">
        <f t="shared" si="118"/>
        <v>120712.33333333333</v>
      </c>
      <c r="AA197" s="166">
        <f t="shared" si="119"/>
        <v>3</v>
      </c>
      <c r="AB197" s="89" t="s">
        <v>863</v>
      </c>
      <c r="AC197" s="89"/>
      <c r="AD197" s="89"/>
      <c r="AE197" s="130">
        <v>4</v>
      </c>
      <c r="AF197" s="131">
        <f t="shared" si="115"/>
        <v>482849.33333333331</v>
      </c>
    </row>
    <row r="198" spans="1:32" ht="38.25" hidden="1" x14ac:dyDescent="0.2">
      <c r="A198" s="5" t="s">
        <v>387</v>
      </c>
      <c r="B198" s="10" t="s">
        <v>388</v>
      </c>
      <c r="C198" s="11" t="s">
        <v>20</v>
      </c>
      <c r="D198" s="12">
        <v>10</v>
      </c>
      <c r="E198" s="36">
        <v>159784</v>
      </c>
      <c r="F198" s="35">
        <f t="shared" si="132"/>
        <v>1597840</v>
      </c>
      <c r="G198" s="40">
        <v>172667</v>
      </c>
      <c r="H198" s="25">
        <f t="shared" si="133"/>
        <v>1726670</v>
      </c>
      <c r="I198" s="15">
        <v>94500</v>
      </c>
      <c r="J198" s="17">
        <f t="shared" si="134"/>
        <v>945000</v>
      </c>
      <c r="K198" s="28">
        <v>465000</v>
      </c>
      <c r="L198" s="29">
        <f t="shared" si="135"/>
        <v>4650000</v>
      </c>
      <c r="M198" s="47">
        <f t="shared" si="146"/>
        <v>142317</v>
      </c>
      <c r="N198" s="42">
        <f t="shared" si="136"/>
        <v>222987.75</v>
      </c>
      <c r="O198" s="43">
        <f t="shared" si="137"/>
        <v>0.28344045805206786</v>
      </c>
      <c r="P198" s="43">
        <f t="shared" si="138"/>
        <v>0.22566598389373405</v>
      </c>
      <c r="Q198" s="43">
        <f t="shared" si="139"/>
        <v>0.57620990390727744</v>
      </c>
      <c r="R198" s="43">
        <f t="shared" si="140"/>
        <v>-1.0853163458530792</v>
      </c>
      <c r="S198" s="21">
        <f t="shared" si="141"/>
        <v>164930.2104373746</v>
      </c>
      <c r="T198" s="22">
        <f t="shared" si="116"/>
        <v>387917.9604373746</v>
      </c>
      <c r="U198" s="22">
        <f t="shared" si="117"/>
        <v>58057.539562625403</v>
      </c>
      <c r="V198" s="21">
        <f t="shared" si="142"/>
        <v>159784</v>
      </c>
      <c r="W198" s="21">
        <f t="shared" si="143"/>
        <v>172667</v>
      </c>
      <c r="X198" s="21">
        <f t="shared" si="144"/>
        <v>94500</v>
      </c>
      <c r="Y198" s="21" t="str">
        <f t="shared" si="145"/>
        <v/>
      </c>
      <c r="Z198" s="23">
        <f t="shared" si="118"/>
        <v>142317</v>
      </c>
      <c r="AA198" s="20">
        <f t="shared" si="119"/>
        <v>3</v>
      </c>
      <c r="AB198" s="1" t="s">
        <v>863</v>
      </c>
      <c r="AE198" s="55"/>
      <c r="AF198" s="58">
        <f t="shared" si="115"/>
        <v>0</v>
      </c>
    </row>
    <row r="199" spans="1:32" ht="25.5" hidden="1" x14ac:dyDescent="0.2">
      <c r="A199" s="5" t="s">
        <v>389</v>
      </c>
      <c r="B199" s="10" t="s">
        <v>390</v>
      </c>
      <c r="C199" s="11" t="s">
        <v>20</v>
      </c>
      <c r="D199" s="12">
        <v>10</v>
      </c>
      <c r="E199" s="36">
        <v>198557</v>
      </c>
      <c r="F199" s="35">
        <f t="shared" si="132"/>
        <v>1985570</v>
      </c>
      <c r="G199" s="40">
        <v>204742</v>
      </c>
      <c r="H199" s="25">
        <f t="shared" si="133"/>
        <v>2047420</v>
      </c>
      <c r="I199" s="15">
        <v>64800</v>
      </c>
      <c r="J199" s="17">
        <f t="shared" si="134"/>
        <v>648000</v>
      </c>
      <c r="K199" s="28">
        <v>374000</v>
      </c>
      <c r="L199" s="29">
        <f t="shared" si="135"/>
        <v>3740000</v>
      </c>
      <c r="M199" s="47">
        <f t="shared" si="146"/>
        <v>201649.5</v>
      </c>
      <c r="N199" s="42">
        <f t="shared" si="136"/>
        <v>210524.75</v>
      </c>
      <c r="O199" s="43">
        <f t="shared" si="137"/>
        <v>5.6847235301312526E-2</v>
      </c>
      <c r="P199" s="43">
        <f t="shared" si="138"/>
        <v>2.7468266795234286E-2</v>
      </c>
      <c r="Q199" s="43">
        <f t="shared" si="139"/>
        <v>0.69219771072047354</v>
      </c>
      <c r="R199" s="43">
        <f t="shared" si="140"/>
        <v>-0.77651321281702024</v>
      </c>
      <c r="S199" s="21">
        <f t="shared" si="141"/>
        <v>126670.86926723392</v>
      </c>
      <c r="T199" s="22">
        <f t="shared" si="116"/>
        <v>337195.61926723394</v>
      </c>
      <c r="U199" s="22">
        <f t="shared" si="117"/>
        <v>83853.880732766076</v>
      </c>
      <c r="V199" s="21">
        <f t="shared" si="142"/>
        <v>198557</v>
      </c>
      <c r="W199" s="21">
        <f t="shared" si="143"/>
        <v>204742</v>
      </c>
      <c r="X199" s="21" t="str">
        <f t="shared" si="144"/>
        <v/>
      </c>
      <c r="Y199" s="21" t="str">
        <f t="shared" si="145"/>
        <v/>
      </c>
      <c r="Z199" s="23">
        <f t="shared" si="118"/>
        <v>201649.5</v>
      </c>
      <c r="AA199" s="20">
        <f t="shared" si="119"/>
        <v>2</v>
      </c>
      <c r="AB199" s="1" t="s">
        <v>863</v>
      </c>
      <c r="AE199" s="55"/>
      <c r="AF199" s="58">
        <f t="shared" si="115"/>
        <v>0</v>
      </c>
    </row>
    <row r="200" spans="1:32" ht="15.75" hidden="1" x14ac:dyDescent="0.2">
      <c r="A200" s="8">
        <v>9</v>
      </c>
      <c r="B200" s="255" t="s">
        <v>391</v>
      </c>
      <c r="C200" s="255"/>
      <c r="D200" s="255"/>
      <c r="E200" s="255"/>
      <c r="F200" s="255"/>
      <c r="G200" s="49"/>
      <c r="H200" s="49"/>
      <c r="I200" s="49"/>
      <c r="J200" s="49"/>
      <c r="K200" s="49"/>
      <c r="L200" s="49"/>
      <c r="M200" s="59"/>
      <c r="N200" s="256"/>
      <c r="O200" s="257"/>
      <c r="P200" s="257"/>
      <c r="Q200" s="257"/>
      <c r="R200" s="257"/>
      <c r="S200" s="257"/>
      <c r="T200" s="257"/>
      <c r="U200" s="257"/>
      <c r="V200" s="257"/>
      <c r="W200" s="257"/>
      <c r="X200" s="257"/>
      <c r="Y200" s="257"/>
      <c r="Z200" s="257"/>
      <c r="AA200" s="258"/>
      <c r="AB200" s="1" t="s">
        <v>863</v>
      </c>
      <c r="AE200" s="55"/>
      <c r="AF200" s="58">
        <f t="shared" si="115"/>
        <v>0</v>
      </c>
    </row>
    <row r="201" spans="1:32" ht="15" hidden="1" x14ac:dyDescent="0.2">
      <c r="A201" s="5" t="s">
        <v>392</v>
      </c>
      <c r="B201" s="10" t="s">
        <v>393</v>
      </c>
      <c r="C201" s="11" t="s">
        <v>41</v>
      </c>
      <c r="D201" s="12">
        <v>20</v>
      </c>
      <c r="E201" s="36">
        <v>149660</v>
      </c>
      <c r="F201" s="35">
        <f t="shared" ref="F201:F264" si="147">+D201*E201</f>
        <v>2993200</v>
      </c>
      <c r="G201" s="40">
        <v>160400</v>
      </c>
      <c r="H201" s="25">
        <f t="shared" ref="H201:H264" si="148">+D201*G201</f>
        <v>3208000</v>
      </c>
      <c r="I201" s="16">
        <v>31876</v>
      </c>
      <c r="J201" s="17">
        <f t="shared" ref="J201:J264" si="149">+I201*D201</f>
        <v>637520</v>
      </c>
      <c r="K201" s="28">
        <v>25000</v>
      </c>
      <c r="L201" s="29">
        <f t="shared" ref="L201:L264" si="150">+K201*D201</f>
        <v>500000</v>
      </c>
      <c r="M201" s="47">
        <f t="shared" si="146"/>
        <v>91734</v>
      </c>
      <c r="N201" s="42">
        <f t="shared" ref="N201:N232" si="151">AVERAGE(E201,G201,I201,K201)</f>
        <v>91734</v>
      </c>
      <c r="O201" s="43">
        <f t="shared" ref="O201:O232" si="152">1-E201/N201</f>
        <v>-0.63145616674297433</v>
      </c>
      <c r="P201" s="43">
        <f t="shared" ref="P201:P232" si="153">1-G201/N201</f>
        <v>-0.74853380426014349</v>
      </c>
      <c r="Q201" s="43">
        <f t="shared" ref="Q201:Q232" si="154">1-I201/N201</f>
        <v>0.65251706019578348</v>
      </c>
      <c r="R201" s="43">
        <f t="shared" ref="R201:R232" si="155">1-K201/N201</f>
        <v>0.72747291080733423</v>
      </c>
      <c r="S201" s="21">
        <f t="shared" ref="S201:S232" si="156">STDEV(E201,G201,I201,K201)</f>
        <v>73273.114560071306</v>
      </c>
      <c r="T201" s="22">
        <f t="shared" si="116"/>
        <v>165007.11456007132</v>
      </c>
      <c r="U201" s="22">
        <f t="shared" si="117"/>
        <v>18460.885439928694</v>
      </c>
      <c r="V201" s="21">
        <f t="shared" ref="V201:V232" si="157">IF(AND(E201&lt;=$T201,E201&gt;=$U201),E201,"")</f>
        <v>149660</v>
      </c>
      <c r="W201" s="21">
        <f t="shared" ref="W201:W232" si="158">IF(AND(G201&lt;=$T201,G201&gt;=$U201),G201,"")</f>
        <v>160400</v>
      </c>
      <c r="X201" s="21">
        <f t="shared" ref="X201:X232" si="159">IF(AND(I201&lt;=$T201,I201&gt;=$U201),I201,"")</f>
        <v>31876</v>
      </c>
      <c r="Y201" s="21">
        <f t="shared" ref="Y201:Y232" si="160">IF(AND(K201&lt;=$T201,K201&gt;=$U201),K201,"")</f>
        <v>25000</v>
      </c>
      <c r="Z201" s="23">
        <f t="shared" si="118"/>
        <v>91734</v>
      </c>
      <c r="AA201" s="20">
        <f t="shared" si="119"/>
        <v>4</v>
      </c>
      <c r="AB201" s="1" t="s">
        <v>863</v>
      </c>
      <c r="AE201" s="55"/>
      <c r="AF201" s="58">
        <f t="shared" si="115"/>
        <v>0</v>
      </c>
    </row>
    <row r="202" spans="1:32" ht="15" hidden="1" x14ac:dyDescent="0.2">
      <c r="A202" s="5" t="s">
        <v>394</v>
      </c>
      <c r="B202" s="10" t="s">
        <v>395</v>
      </c>
      <c r="C202" s="11" t="s">
        <v>20</v>
      </c>
      <c r="D202" s="12">
        <v>40</v>
      </c>
      <c r="E202" s="36">
        <v>44800</v>
      </c>
      <c r="F202" s="35">
        <f t="shared" si="147"/>
        <v>1792000</v>
      </c>
      <c r="G202" s="40">
        <v>42225</v>
      </c>
      <c r="H202" s="25">
        <f t="shared" si="148"/>
        <v>1689000</v>
      </c>
      <c r="I202" s="16">
        <v>26500</v>
      </c>
      <c r="J202" s="17">
        <f t="shared" si="149"/>
        <v>1060000</v>
      </c>
      <c r="K202" s="28">
        <v>14000</v>
      </c>
      <c r="L202" s="29">
        <f t="shared" si="150"/>
        <v>560000</v>
      </c>
      <c r="M202" s="47">
        <f t="shared" si="146"/>
        <v>37841.666666666664</v>
      </c>
      <c r="N202" s="42">
        <f t="shared" si="151"/>
        <v>31881.25</v>
      </c>
      <c r="O202" s="43">
        <f t="shared" si="152"/>
        <v>-0.40521466379141335</v>
      </c>
      <c r="P202" s="43">
        <f t="shared" si="153"/>
        <v>-0.32444618702215244</v>
      </c>
      <c r="Q202" s="43">
        <f t="shared" si="154"/>
        <v>0.16879043324838272</v>
      </c>
      <c r="R202" s="43">
        <f t="shared" si="155"/>
        <v>0.5608704175651833</v>
      </c>
      <c r="S202" s="21">
        <f t="shared" si="156"/>
        <v>14405.834683095134</v>
      </c>
      <c r="T202" s="22">
        <f t="shared" si="116"/>
        <v>46287.084683095134</v>
      </c>
      <c r="U202" s="22">
        <f t="shared" si="117"/>
        <v>17475.415316904866</v>
      </c>
      <c r="V202" s="21">
        <f t="shared" si="157"/>
        <v>44800</v>
      </c>
      <c r="W202" s="21">
        <f t="shared" si="158"/>
        <v>42225</v>
      </c>
      <c r="X202" s="21">
        <f t="shared" si="159"/>
        <v>26500</v>
      </c>
      <c r="Y202" s="21" t="str">
        <f t="shared" si="160"/>
        <v/>
      </c>
      <c r="Z202" s="23">
        <f t="shared" si="118"/>
        <v>37841.666666666664</v>
      </c>
      <c r="AA202" s="20">
        <f t="shared" si="119"/>
        <v>3</v>
      </c>
      <c r="AB202" s="1" t="s">
        <v>863</v>
      </c>
      <c r="AE202" s="55"/>
      <c r="AF202" s="58">
        <f t="shared" si="115"/>
        <v>0</v>
      </c>
    </row>
    <row r="203" spans="1:32" ht="15" hidden="1" x14ac:dyDescent="0.2">
      <c r="A203" s="5" t="s">
        <v>396</v>
      </c>
      <c r="B203" s="10" t="s">
        <v>397</v>
      </c>
      <c r="C203" s="11" t="s">
        <v>41</v>
      </c>
      <c r="D203" s="12">
        <v>60</v>
      </c>
      <c r="E203" s="36">
        <v>137200</v>
      </c>
      <c r="F203" s="35">
        <f t="shared" si="147"/>
        <v>8232000</v>
      </c>
      <c r="G203" s="40">
        <v>150088</v>
      </c>
      <c r="H203" s="25">
        <f t="shared" si="148"/>
        <v>9005280</v>
      </c>
      <c r="I203" s="16">
        <v>99800</v>
      </c>
      <c r="J203" s="17">
        <f t="shared" si="149"/>
        <v>5988000</v>
      </c>
      <c r="K203" s="28">
        <v>60000</v>
      </c>
      <c r="L203" s="29">
        <f t="shared" si="150"/>
        <v>3600000</v>
      </c>
      <c r="M203" s="47">
        <f t="shared" si="146"/>
        <v>129029.33333333333</v>
      </c>
      <c r="N203" s="42">
        <f t="shared" si="151"/>
        <v>111772</v>
      </c>
      <c r="O203" s="43">
        <f t="shared" si="152"/>
        <v>-0.22749883691801176</v>
      </c>
      <c r="P203" s="43">
        <f t="shared" si="153"/>
        <v>-0.34280499588447921</v>
      </c>
      <c r="Q203" s="43">
        <f t="shared" si="154"/>
        <v>0.10711090434097981</v>
      </c>
      <c r="R203" s="43">
        <f t="shared" si="155"/>
        <v>0.46319292846151094</v>
      </c>
      <c r="S203" s="21">
        <f t="shared" si="156"/>
        <v>40572.436489156855</v>
      </c>
      <c r="T203" s="22">
        <f t="shared" si="116"/>
        <v>152344.43648915685</v>
      </c>
      <c r="U203" s="22">
        <f t="shared" si="117"/>
        <v>71199.563510843145</v>
      </c>
      <c r="V203" s="21">
        <f t="shared" si="157"/>
        <v>137200</v>
      </c>
      <c r="W203" s="21">
        <f t="shared" si="158"/>
        <v>150088</v>
      </c>
      <c r="X203" s="21">
        <f t="shared" si="159"/>
        <v>99800</v>
      </c>
      <c r="Y203" s="21" t="str">
        <f t="shared" si="160"/>
        <v/>
      </c>
      <c r="Z203" s="23">
        <f t="shared" si="118"/>
        <v>129029.33333333333</v>
      </c>
      <c r="AA203" s="20">
        <f t="shared" si="119"/>
        <v>3</v>
      </c>
      <c r="AB203" s="1" t="s">
        <v>863</v>
      </c>
      <c r="AE203" s="55"/>
      <c r="AF203" s="58">
        <f t="shared" ref="AF203:AF266" si="161">+AE203*M203</f>
        <v>0</v>
      </c>
    </row>
    <row r="204" spans="1:32" ht="15" hidden="1" x14ac:dyDescent="0.2">
      <c r="A204" s="5" t="s">
        <v>398</v>
      </c>
      <c r="B204" s="10" t="s">
        <v>399</v>
      </c>
      <c r="C204" s="11" t="s">
        <v>20</v>
      </c>
      <c r="D204" s="12">
        <v>7</v>
      </c>
      <c r="E204" s="36">
        <v>72800</v>
      </c>
      <c r="F204" s="35">
        <f t="shared" si="147"/>
        <v>509600</v>
      </c>
      <c r="G204" s="40">
        <v>77875</v>
      </c>
      <c r="H204" s="25">
        <f t="shared" si="148"/>
        <v>545125</v>
      </c>
      <c r="I204" s="16">
        <v>34900</v>
      </c>
      <c r="J204" s="17">
        <f t="shared" si="149"/>
        <v>244300</v>
      </c>
      <c r="K204" s="28">
        <v>30000</v>
      </c>
      <c r="L204" s="29">
        <f t="shared" si="150"/>
        <v>210000</v>
      </c>
      <c r="M204" s="47">
        <f t="shared" si="146"/>
        <v>53893.75</v>
      </c>
      <c r="N204" s="42">
        <f t="shared" si="151"/>
        <v>53893.75</v>
      </c>
      <c r="O204" s="43">
        <f t="shared" si="152"/>
        <v>-0.35080598399628893</v>
      </c>
      <c r="P204" s="43">
        <f t="shared" si="153"/>
        <v>-0.4449727473037226</v>
      </c>
      <c r="Q204" s="43">
        <f t="shared" si="154"/>
        <v>0.35242954888089995</v>
      </c>
      <c r="R204" s="43">
        <f t="shared" si="155"/>
        <v>0.4433491824191117</v>
      </c>
      <c r="S204" s="21">
        <f t="shared" si="156"/>
        <v>24928.032872985921</v>
      </c>
      <c r="T204" s="22">
        <f t="shared" ref="T204:T267" si="162">N204+S204</f>
        <v>78821.782872985917</v>
      </c>
      <c r="U204" s="22">
        <f t="shared" ref="U204:U267" si="163">N204-S204</f>
        <v>28965.717127014079</v>
      </c>
      <c r="V204" s="21">
        <f t="shared" si="157"/>
        <v>72800</v>
      </c>
      <c r="W204" s="21">
        <f t="shared" si="158"/>
        <v>77875</v>
      </c>
      <c r="X204" s="21">
        <f t="shared" si="159"/>
        <v>34900</v>
      </c>
      <c r="Y204" s="21">
        <f t="shared" si="160"/>
        <v>30000</v>
      </c>
      <c r="Z204" s="23">
        <f t="shared" ref="Z204:Z267" si="164">AVERAGE(V204:Y204)</f>
        <v>53893.75</v>
      </c>
      <c r="AA204" s="20">
        <f t="shared" ref="AA204:AA267" si="165">COUNT(V204:Y204)</f>
        <v>4</v>
      </c>
      <c r="AB204" s="1" t="s">
        <v>863</v>
      </c>
      <c r="AE204" s="55"/>
      <c r="AF204" s="58">
        <f t="shared" si="161"/>
        <v>0</v>
      </c>
    </row>
    <row r="205" spans="1:32" ht="15" hidden="1" x14ac:dyDescent="0.2">
      <c r="A205" s="5" t="s">
        <v>400</v>
      </c>
      <c r="B205" s="10" t="s">
        <v>401</v>
      </c>
      <c r="C205" s="11" t="s">
        <v>20</v>
      </c>
      <c r="D205" s="12">
        <v>8</v>
      </c>
      <c r="E205" s="36">
        <v>208748</v>
      </c>
      <c r="F205" s="35">
        <f t="shared" si="147"/>
        <v>1669984</v>
      </c>
      <c r="G205" s="40">
        <v>202758</v>
      </c>
      <c r="H205" s="25">
        <f t="shared" si="148"/>
        <v>1622064</v>
      </c>
      <c r="I205" s="16">
        <v>355000</v>
      </c>
      <c r="J205" s="17">
        <f t="shared" si="149"/>
        <v>2840000</v>
      </c>
      <c r="K205" s="28">
        <v>350000</v>
      </c>
      <c r="L205" s="29">
        <f t="shared" si="150"/>
        <v>2800000</v>
      </c>
      <c r="M205" s="47">
        <f t="shared" si="146"/>
        <v>279126.5</v>
      </c>
      <c r="N205" s="42">
        <f t="shared" si="151"/>
        <v>279126.5</v>
      </c>
      <c r="O205" s="43">
        <f t="shared" si="152"/>
        <v>0.25213836737106654</v>
      </c>
      <c r="P205" s="43">
        <f t="shared" si="153"/>
        <v>0.27359817143839804</v>
      </c>
      <c r="Q205" s="43">
        <f t="shared" si="154"/>
        <v>-0.27182478195370208</v>
      </c>
      <c r="R205" s="43">
        <f t="shared" si="155"/>
        <v>-0.2539117568557625</v>
      </c>
      <c r="S205" s="21">
        <f t="shared" si="156"/>
        <v>84784.279319144218</v>
      </c>
      <c r="T205" s="22">
        <f t="shared" si="162"/>
        <v>363910.7793191442</v>
      </c>
      <c r="U205" s="22">
        <f t="shared" si="163"/>
        <v>194342.2206808558</v>
      </c>
      <c r="V205" s="21">
        <f t="shared" si="157"/>
        <v>208748</v>
      </c>
      <c r="W205" s="21">
        <f t="shared" si="158"/>
        <v>202758</v>
      </c>
      <c r="X205" s="21">
        <f t="shared" si="159"/>
        <v>355000</v>
      </c>
      <c r="Y205" s="21">
        <f t="shared" si="160"/>
        <v>350000</v>
      </c>
      <c r="Z205" s="23">
        <f t="shared" si="164"/>
        <v>279126.5</v>
      </c>
      <c r="AA205" s="20">
        <f t="shared" si="165"/>
        <v>4</v>
      </c>
      <c r="AB205" s="1" t="s">
        <v>863</v>
      </c>
      <c r="AE205" s="55"/>
      <c r="AF205" s="58">
        <f t="shared" si="161"/>
        <v>0</v>
      </c>
    </row>
    <row r="206" spans="1:32" ht="15" hidden="1" x14ac:dyDescent="0.2">
      <c r="A206" s="5" t="s">
        <v>402</v>
      </c>
      <c r="B206" s="10" t="s">
        <v>403</v>
      </c>
      <c r="C206" s="11" t="s">
        <v>20</v>
      </c>
      <c r="D206" s="12">
        <v>4</v>
      </c>
      <c r="E206" s="36">
        <v>353066</v>
      </c>
      <c r="F206" s="35">
        <f t="shared" si="147"/>
        <v>1412264</v>
      </c>
      <c r="G206" s="40">
        <v>327673</v>
      </c>
      <c r="H206" s="25">
        <f t="shared" si="148"/>
        <v>1310692</v>
      </c>
      <c r="I206" s="16">
        <v>454000</v>
      </c>
      <c r="J206" s="17">
        <f t="shared" si="149"/>
        <v>1816000</v>
      </c>
      <c r="K206" s="28">
        <v>300000</v>
      </c>
      <c r="L206" s="29">
        <f t="shared" si="150"/>
        <v>1200000</v>
      </c>
      <c r="M206" s="47">
        <f t="shared" si="146"/>
        <v>326913</v>
      </c>
      <c r="N206" s="42">
        <f t="shared" si="151"/>
        <v>358684.75</v>
      </c>
      <c r="O206" s="43">
        <f t="shared" si="152"/>
        <v>1.5664870056505076E-2</v>
      </c>
      <c r="P206" s="43">
        <f t="shared" si="153"/>
        <v>8.645962784868888E-2</v>
      </c>
      <c r="Q206" s="43">
        <f t="shared" si="154"/>
        <v>-0.26573544038323349</v>
      </c>
      <c r="R206" s="43">
        <f t="shared" si="155"/>
        <v>0.16361094247803953</v>
      </c>
      <c r="S206" s="21">
        <f t="shared" si="156"/>
        <v>67137.162472930504</v>
      </c>
      <c r="T206" s="22">
        <f t="shared" si="162"/>
        <v>425821.9124729305</v>
      </c>
      <c r="U206" s="22">
        <f t="shared" si="163"/>
        <v>291547.5875270695</v>
      </c>
      <c r="V206" s="21">
        <f t="shared" si="157"/>
        <v>353066</v>
      </c>
      <c r="W206" s="21">
        <f t="shared" si="158"/>
        <v>327673</v>
      </c>
      <c r="X206" s="21" t="str">
        <f t="shared" si="159"/>
        <v/>
      </c>
      <c r="Y206" s="21">
        <f t="shared" si="160"/>
        <v>300000</v>
      </c>
      <c r="Z206" s="23">
        <f t="shared" si="164"/>
        <v>326913</v>
      </c>
      <c r="AA206" s="20">
        <f t="shared" si="165"/>
        <v>3</v>
      </c>
      <c r="AB206" s="1" t="s">
        <v>863</v>
      </c>
      <c r="AE206" s="55"/>
      <c r="AF206" s="58">
        <f t="shared" si="161"/>
        <v>0</v>
      </c>
    </row>
    <row r="207" spans="1:32" ht="15" hidden="1" x14ac:dyDescent="0.2">
      <c r="A207" s="5" t="s">
        <v>404</v>
      </c>
      <c r="B207" s="10" t="s">
        <v>405</v>
      </c>
      <c r="C207" s="11" t="s">
        <v>20</v>
      </c>
      <c r="D207" s="12">
        <v>3</v>
      </c>
      <c r="E207" s="36">
        <v>478660</v>
      </c>
      <c r="F207" s="35">
        <f t="shared" si="147"/>
        <v>1435980</v>
      </c>
      <c r="G207" s="40">
        <v>472955</v>
      </c>
      <c r="H207" s="25">
        <f t="shared" si="148"/>
        <v>1418865</v>
      </c>
      <c r="I207" s="16">
        <v>563822</v>
      </c>
      <c r="J207" s="17">
        <f t="shared" si="149"/>
        <v>1691466</v>
      </c>
      <c r="K207" s="28">
        <v>80000</v>
      </c>
      <c r="L207" s="29">
        <f t="shared" si="150"/>
        <v>240000</v>
      </c>
      <c r="M207" s="47">
        <f t="shared" si="146"/>
        <v>505145.66666666669</v>
      </c>
      <c r="N207" s="42">
        <f t="shared" si="151"/>
        <v>398859.25</v>
      </c>
      <c r="O207" s="43">
        <f t="shared" si="152"/>
        <v>-0.20007245663727247</v>
      </c>
      <c r="P207" s="43">
        <f t="shared" si="153"/>
        <v>-0.18576916543868549</v>
      </c>
      <c r="Q207" s="43">
        <f t="shared" si="154"/>
        <v>-0.41358637163360257</v>
      </c>
      <c r="R207" s="43">
        <f t="shared" si="155"/>
        <v>0.79942799370956041</v>
      </c>
      <c r="S207" s="21">
        <f t="shared" si="156"/>
        <v>216596.60667298091</v>
      </c>
      <c r="T207" s="22">
        <f t="shared" si="162"/>
        <v>615455.85667298094</v>
      </c>
      <c r="U207" s="22">
        <f t="shared" si="163"/>
        <v>182262.64332701909</v>
      </c>
      <c r="V207" s="21">
        <f t="shared" si="157"/>
        <v>478660</v>
      </c>
      <c r="W207" s="21">
        <f t="shared" si="158"/>
        <v>472955</v>
      </c>
      <c r="X207" s="21">
        <f t="shared" si="159"/>
        <v>563822</v>
      </c>
      <c r="Y207" s="21" t="str">
        <f t="shared" si="160"/>
        <v/>
      </c>
      <c r="Z207" s="23">
        <f t="shared" si="164"/>
        <v>505145.66666666669</v>
      </c>
      <c r="AA207" s="20">
        <f t="shared" si="165"/>
        <v>3</v>
      </c>
      <c r="AB207" s="1" t="s">
        <v>863</v>
      </c>
      <c r="AE207" s="55"/>
      <c r="AF207" s="58">
        <f t="shared" si="161"/>
        <v>0</v>
      </c>
    </row>
    <row r="208" spans="1:32" ht="15" hidden="1" x14ac:dyDescent="0.2">
      <c r="A208" s="5" t="s">
        <v>406</v>
      </c>
      <c r="B208" s="10" t="s">
        <v>407</v>
      </c>
      <c r="C208" s="11" t="s">
        <v>20</v>
      </c>
      <c r="D208" s="12">
        <v>4</v>
      </c>
      <c r="E208" s="36">
        <v>364000</v>
      </c>
      <c r="F208" s="35">
        <f t="shared" si="147"/>
        <v>1456000</v>
      </c>
      <c r="G208" s="40">
        <v>398534</v>
      </c>
      <c r="H208" s="25">
        <f t="shared" si="148"/>
        <v>1594136</v>
      </c>
      <c r="I208" s="16">
        <v>295000</v>
      </c>
      <c r="J208" s="17">
        <f t="shared" si="149"/>
        <v>1180000</v>
      </c>
      <c r="K208" s="28">
        <v>300000</v>
      </c>
      <c r="L208" s="29">
        <f t="shared" si="150"/>
        <v>1200000</v>
      </c>
      <c r="M208" s="47">
        <f>N208</f>
        <v>339383.5</v>
      </c>
      <c r="N208" s="46">
        <f t="shared" si="151"/>
        <v>339383.5</v>
      </c>
      <c r="O208" s="43">
        <f t="shared" si="152"/>
        <v>-7.2532989965628847E-2</v>
      </c>
      <c r="P208" s="43">
        <f t="shared" si="153"/>
        <v>-0.1742880841290162</v>
      </c>
      <c r="Q208" s="43">
        <f t="shared" si="154"/>
        <v>0.13077683505532822</v>
      </c>
      <c r="R208" s="43">
        <f t="shared" si="155"/>
        <v>0.11604423903931693</v>
      </c>
      <c r="S208" s="21">
        <f t="shared" si="156"/>
        <v>50417.288261732865</v>
      </c>
      <c r="T208" s="22">
        <f t="shared" si="162"/>
        <v>389800.78826173284</v>
      </c>
      <c r="U208" s="22">
        <f t="shared" si="163"/>
        <v>288966.21173826716</v>
      </c>
      <c r="V208" s="21">
        <f t="shared" si="157"/>
        <v>364000</v>
      </c>
      <c r="W208" s="21" t="str">
        <f t="shared" si="158"/>
        <v/>
      </c>
      <c r="X208" s="21">
        <f t="shared" si="159"/>
        <v>295000</v>
      </c>
      <c r="Y208" s="21">
        <f t="shared" si="160"/>
        <v>300000</v>
      </c>
      <c r="Z208" s="23">
        <f t="shared" si="164"/>
        <v>319666.66666666669</v>
      </c>
      <c r="AA208" s="20">
        <f t="shared" si="165"/>
        <v>3</v>
      </c>
      <c r="AB208" s="44" t="s">
        <v>873</v>
      </c>
      <c r="AE208" s="55"/>
      <c r="AF208" s="58">
        <f t="shared" si="161"/>
        <v>0</v>
      </c>
    </row>
    <row r="209" spans="1:32" ht="15" hidden="1" x14ac:dyDescent="0.2">
      <c r="A209" s="5" t="s">
        <v>408</v>
      </c>
      <c r="B209" s="10" t="s">
        <v>409</v>
      </c>
      <c r="C209" s="11" t="s">
        <v>20</v>
      </c>
      <c r="D209" s="12">
        <v>4</v>
      </c>
      <c r="E209" s="36">
        <v>1249780</v>
      </c>
      <c r="F209" s="35">
        <f t="shared" si="147"/>
        <v>4999120</v>
      </c>
      <c r="G209" s="40">
        <v>1190939</v>
      </c>
      <c r="H209" s="25">
        <f t="shared" si="148"/>
        <v>4763756</v>
      </c>
      <c r="I209" s="16">
        <v>429800</v>
      </c>
      <c r="J209" s="17">
        <f t="shared" si="149"/>
        <v>1719200</v>
      </c>
      <c r="K209" s="28">
        <v>350000</v>
      </c>
      <c r="L209" s="29">
        <f t="shared" si="150"/>
        <v>1400000</v>
      </c>
      <c r="M209" s="47">
        <f t="shared" si="146"/>
        <v>805129.75</v>
      </c>
      <c r="N209" s="46">
        <f t="shared" si="151"/>
        <v>805129.75</v>
      </c>
      <c r="O209" s="43">
        <f t="shared" si="152"/>
        <v>-0.55227154381017463</v>
      </c>
      <c r="P209" s="43">
        <f t="shared" si="153"/>
        <v>-0.47918891333974423</v>
      </c>
      <c r="Q209" s="43">
        <f t="shared" si="154"/>
        <v>0.46617299882410257</v>
      </c>
      <c r="R209" s="43">
        <f t="shared" si="155"/>
        <v>0.56528745832581651</v>
      </c>
      <c r="S209" s="21">
        <f t="shared" si="156"/>
        <v>481171.53309422825</v>
      </c>
      <c r="T209" s="22">
        <f t="shared" si="162"/>
        <v>1286301.2830942282</v>
      </c>
      <c r="U209" s="22">
        <f t="shared" si="163"/>
        <v>323958.21690577175</v>
      </c>
      <c r="V209" s="21">
        <f t="shared" si="157"/>
        <v>1249780</v>
      </c>
      <c r="W209" s="21">
        <f t="shared" si="158"/>
        <v>1190939</v>
      </c>
      <c r="X209" s="21">
        <f t="shared" si="159"/>
        <v>429800</v>
      </c>
      <c r="Y209" s="21">
        <f t="shared" si="160"/>
        <v>350000</v>
      </c>
      <c r="Z209" s="23">
        <f t="shared" si="164"/>
        <v>805129.75</v>
      </c>
      <c r="AA209" s="20">
        <f t="shared" si="165"/>
        <v>4</v>
      </c>
      <c r="AB209" s="1" t="s">
        <v>863</v>
      </c>
      <c r="AE209" s="55"/>
      <c r="AF209" s="58">
        <f t="shared" si="161"/>
        <v>0</v>
      </c>
    </row>
    <row r="210" spans="1:32" ht="15" hidden="1" x14ac:dyDescent="0.2">
      <c r="A210" s="5" t="s">
        <v>410</v>
      </c>
      <c r="B210" s="10" t="s">
        <v>411</v>
      </c>
      <c r="C210" s="11" t="s">
        <v>20</v>
      </c>
      <c r="D210" s="12">
        <v>4</v>
      </c>
      <c r="E210" s="36">
        <v>294000</v>
      </c>
      <c r="F210" s="35">
        <f t="shared" si="147"/>
        <v>1176000</v>
      </c>
      <c r="G210" s="40">
        <v>290074</v>
      </c>
      <c r="H210" s="25">
        <f t="shared" si="148"/>
        <v>1160296</v>
      </c>
      <c r="I210" s="16">
        <v>290000</v>
      </c>
      <c r="J210" s="17">
        <f t="shared" si="149"/>
        <v>1160000</v>
      </c>
      <c r="K210" s="28">
        <v>250000</v>
      </c>
      <c r="L210" s="29">
        <f t="shared" si="150"/>
        <v>1000000</v>
      </c>
      <c r="M210" s="47">
        <f t="shared" ref="M210:M211" si="166">N210</f>
        <v>281018.5</v>
      </c>
      <c r="N210" s="46">
        <f t="shared" si="151"/>
        <v>281018.5</v>
      </c>
      <c r="O210" s="43">
        <f t="shared" si="152"/>
        <v>-4.6194467624017577E-2</v>
      </c>
      <c r="P210" s="43">
        <f t="shared" si="153"/>
        <v>-3.2223857148194979E-2</v>
      </c>
      <c r="Q210" s="43">
        <f t="shared" si="154"/>
        <v>-3.1960529288997064E-2</v>
      </c>
      <c r="R210" s="43">
        <f t="shared" si="155"/>
        <v>0.11037885406120951</v>
      </c>
      <c r="S210" s="21">
        <f t="shared" si="156"/>
        <v>20763.237600785353</v>
      </c>
      <c r="T210" s="22">
        <f t="shared" si="162"/>
        <v>301781.73760078533</v>
      </c>
      <c r="U210" s="22">
        <f t="shared" si="163"/>
        <v>260255.26239921464</v>
      </c>
      <c r="V210" s="21">
        <f t="shared" si="157"/>
        <v>294000</v>
      </c>
      <c r="W210" s="21">
        <f t="shared" si="158"/>
        <v>290074</v>
      </c>
      <c r="X210" s="21">
        <f t="shared" si="159"/>
        <v>290000</v>
      </c>
      <c r="Y210" s="21" t="str">
        <f t="shared" si="160"/>
        <v/>
      </c>
      <c r="Z210" s="23">
        <f t="shared" si="164"/>
        <v>291358</v>
      </c>
      <c r="AA210" s="20">
        <f t="shared" si="165"/>
        <v>3</v>
      </c>
      <c r="AB210" s="44" t="s">
        <v>873</v>
      </c>
      <c r="AE210" s="55"/>
      <c r="AF210" s="58">
        <f t="shared" si="161"/>
        <v>0</v>
      </c>
    </row>
    <row r="211" spans="1:32" ht="15" hidden="1" x14ac:dyDescent="0.2">
      <c r="A211" s="5" t="s">
        <v>412</v>
      </c>
      <c r="B211" s="10" t="s">
        <v>413</v>
      </c>
      <c r="C211" s="11" t="s">
        <v>20</v>
      </c>
      <c r="D211" s="12">
        <v>4</v>
      </c>
      <c r="E211" s="36">
        <v>388178</v>
      </c>
      <c r="F211" s="35">
        <f t="shared" si="147"/>
        <v>1552712</v>
      </c>
      <c r="G211" s="40">
        <v>399372</v>
      </c>
      <c r="H211" s="25">
        <f t="shared" si="148"/>
        <v>1597488</v>
      </c>
      <c r="I211" s="16">
        <v>301500</v>
      </c>
      <c r="J211" s="17">
        <f t="shared" si="149"/>
        <v>1206000</v>
      </c>
      <c r="K211" s="28">
        <v>380000</v>
      </c>
      <c r="L211" s="29">
        <f t="shared" si="150"/>
        <v>1520000</v>
      </c>
      <c r="M211" s="47">
        <f t="shared" si="166"/>
        <v>367262.5</v>
      </c>
      <c r="N211" s="46">
        <f t="shared" si="151"/>
        <v>367262.5</v>
      </c>
      <c r="O211" s="43">
        <f t="shared" si="152"/>
        <v>-5.6949729416970074E-2</v>
      </c>
      <c r="P211" s="43">
        <f t="shared" si="153"/>
        <v>-8.7429291038426227E-2</v>
      </c>
      <c r="Q211" s="43">
        <f t="shared" si="154"/>
        <v>0.17906129811783122</v>
      </c>
      <c r="R211" s="43">
        <f t="shared" si="155"/>
        <v>-3.4682277662434924E-2</v>
      </c>
      <c r="S211" s="21">
        <f t="shared" si="156"/>
        <v>44554.94152541706</v>
      </c>
      <c r="T211" s="22">
        <f t="shared" si="162"/>
        <v>411817.44152541703</v>
      </c>
      <c r="U211" s="22">
        <f t="shared" si="163"/>
        <v>322707.55847458297</v>
      </c>
      <c r="V211" s="21">
        <f t="shared" si="157"/>
        <v>388178</v>
      </c>
      <c r="W211" s="21">
        <f t="shared" si="158"/>
        <v>399372</v>
      </c>
      <c r="X211" s="21" t="str">
        <f t="shared" si="159"/>
        <v/>
      </c>
      <c r="Y211" s="21">
        <f t="shared" si="160"/>
        <v>380000</v>
      </c>
      <c r="Z211" s="23">
        <f t="shared" si="164"/>
        <v>389183.33333333331</v>
      </c>
      <c r="AA211" s="20">
        <f t="shared" si="165"/>
        <v>3</v>
      </c>
      <c r="AB211" s="44" t="s">
        <v>873</v>
      </c>
      <c r="AE211" s="55"/>
      <c r="AF211" s="58">
        <f t="shared" si="161"/>
        <v>0</v>
      </c>
    </row>
    <row r="212" spans="1:32" ht="15" hidden="1" x14ac:dyDescent="0.2">
      <c r="A212" s="5" t="s">
        <v>414</v>
      </c>
      <c r="B212" s="10" t="s">
        <v>415</v>
      </c>
      <c r="C212" s="11" t="s">
        <v>20</v>
      </c>
      <c r="D212" s="12">
        <v>10</v>
      </c>
      <c r="E212" s="36">
        <v>77560</v>
      </c>
      <c r="F212" s="35">
        <f t="shared" si="147"/>
        <v>775600</v>
      </c>
      <c r="G212" s="40">
        <v>77145</v>
      </c>
      <c r="H212" s="25">
        <f t="shared" si="148"/>
        <v>771450</v>
      </c>
      <c r="I212" s="16">
        <v>89000</v>
      </c>
      <c r="J212" s="17">
        <f t="shared" si="149"/>
        <v>890000</v>
      </c>
      <c r="K212" s="28">
        <v>300000</v>
      </c>
      <c r="L212" s="29">
        <f t="shared" si="150"/>
        <v>3000000</v>
      </c>
      <c r="M212" s="47">
        <f t="shared" si="146"/>
        <v>81235</v>
      </c>
      <c r="N212" s="46">
        <f t="shared" si="151"/>
        <v>135926.25</v>
      </c>
      <c r="O212" s="43">
        <f t="shared" si="152"/>
        <v>0.42939645579864083</v>
      </c>
      <c r="P212" s="43">
        <f t="shared" si="153"/>
        <v>0.43244958203437522</v>
      </c>
      <c r="Q212" s="43">
        <f t="shared" si="154"/>
        <v>0.34523316872200915</v>
      </c>
      <c r="R212" s="43">
        <f t="shared" si="155"/>
        <v>-1.2070792065550253</v>
      </c>
      <c r="S212" s="21">
        <f t="shared" si="156"/>
        <v>109520.3525510974</v>
      </c>
      <c r="T212" s="22">
        <f t="shared" si="162"/>
        <v>245446.6025510974</v>
      </c>
      <c r="U212" s="22">
        <f t="shared" si="163"/>
        <v>26405.8974489026</v>
      </c>
      <c r="V212" s="21">
        <f t="shared" si="157"/>
        <v>77560</v>
      </c>
      <c r="W212" s="21">
        <f t="shared" si="158"/>
        <v>77145</v>
      </c>
      <c r="X212" s="21">
        <f t="shared" si="159"/>
        <v>89000</v>
      </c>
      <c r="Y212" s="21" t="str">
        <f t="shared" si="160"/>
        <v/>
      </c>
      <c r="Z212" s="23">
        <f t="shared" si="164"/>
        <v>81235</v>
      </c>
      <c r="AA212" s="20">
        <f t="shared" si="165"/>
        <v>3</v>
      </c>
      <c r="AB212" s="1" t="s">
        <v>863</v>
      </c>
      <c r="AE212" s="55"/>
      <c r="AF212" s="58">
        <f t="shared" si="161"/>
        <v>0</v>
      </c>
    </row>
    <row r="213" spans="1:32" ht="15" hidden="1" x14ac:dyDescent="0.2">
      <c r="A213" s="5" t="s">
        <v>416</v>
      </c>
      <c r="B213" s="10" t="s">
        <v>401</v>
      </c>
      <c r="C213" s="11" t="s">
        <v>20</v>
      </c>
      <c r="D213" s="12">
        <v>5</v>
      </c>
      <c r="E213" s="36">
        <v>209000</v>
      </c>
      <c r="F213" s="35">
        <f t="shared" si="147"/>
        <v>1045000</v>
      </c>
      <c r="G213" s="40">
        <v>217882</v>
      </c>
      <c r="H213" s="25">
        <f t="shared" si="148"/>
        <v>1089410</v>
      </c>
      <c r="I213" s="16">
        <v>355000</v>
      </c>
      <c r="J213" s="17">
        <f t="shared" si="149"/>
        <v>1775000</v>
      </c>
      <c r="K213" s="28">
        <v>300000</v>
      </c>
      <c r="L213" s="29">
        <f t="shared" si="150"/>
        <v>1500000</v>
      </c>
      <c r="M213" s="47">
        <f t="shared" si="146"/>
        <v>242294</v>
      </c>
      <c r="N213" s="46">
        <f t="shared" si="151"/>
        <v>270470.5</v>
      </c>
      <c r="O213" s="43">
        <f t="shared" si="152"/>
        <v>0.22727247518675786</v>
      </c>
      <c r="P213" s="43">
        <f t="shared" si="153"/>
        <v>0.1944334040126372</v>
      </c>
      <c r="Q213" s="43">
        <f t="shared" si="154"/>
        <v>-0.3125276139172295</v>
      </c>
      <c r="R213" s="43">
        <f t="shared" si="155"/>
        <v>-0.10917826528216579</v>
      </c>
      <c r="S213" s="21">
        <f t="shared" si="156"/>
        <v>69669.21951383313</v>
      </c>
      <c r="T213" s="22">
        <f t="shared" si="162"/>
        <v>340139.71951383312</v>
      </c>
      <c r="U213" s="22">
        <f t="shared" si="163"/>
        <v>200801.28048616688</v>
      </c>
      <c r="V213" s="21">
        <f t="shared" si="157"/>
        <v>209000</v>
      </c>
      <c r="W213" s="21">
        <f t="shared" si="158"/>
        <v>217882</v>
      </c>
      <c r="X213" s="21" t="str">
        <f t="shared" si="159"/>
        <v/>
      </c>
      <c r="Y213" s="21">
        <f t="shared" si="160"/>
        <v>300000</v>
      </c>
      <c r="Z213" s="23">
        <f t="shared" si="164"/>
        <v>242294</v>
      </c>
      <c r="AA213" s="20">
        <f t="shared" si="165"/>
        <v>3</v>
      </c>
      <c r="AB213" s="1" t="s">
        <v>863</v>
      </c>
      <c r="AE213" s="55"/>
      <c r="AF213" s="58">
        <f t="shared" si="161"/>
        <v>0</v>
      </c>
    </row>
    <row r="214" spans="1:32" ht="15" hidden="1" x14ac:dyDescent="0.2">
      <c r="A214" s="5" t="s">
        <v>417</v>
      </c>
      <c r="B214" s="10" t="s">
        <v>418</v>
      </c>
      <c r="C214" s="11" t="s">
        <v>20</v>
      </c>
      <c r="D214" s="12">
        <v>5</v>
      </c>
      <c r="E214" s="36">
        <v>400400</v>
      </c>
      <c r="F214" s="35">
        <f t="shared" si="147"/>
        <v>2002000</v>
      </c>
      <c r="G214" s="40">
        <v>388316</v>
      </c>
      <c r="H214" s="25">
        <f t="shared" si="148"/>
        <v>1941580</v>
      </c>
      <c r="I214" s="16">
        <v>428300</v>
      </c>
      <c r="J214" s="17">
        <f t="shared" si="149"/>
        <v>2141500</v>
      </c>
      <c r="K214" s="28">
        <v>280000</v>
      </c>
      <c r="L214" s="29">
        <f t="shared" si="150"/>
        <v>1400000</v>
      </c>
      <c r="M214" s="47">
        <f t="shared" si="146"/>
        <v>405672</v>
      </c>
      <c r="N214" s="46">
        <f t="shared" si="151"/>
        <v>374254</v>
      </c>
      <c r="O214" s="43">
        <f t="shared" si="152"/>
        <v>-6.9861644765319753E-2</v>
      </c>
      <c r="P214" s="43">
        <f t="shared" si="153"/>
        <v>-3.7573412709015708E-2</v>
      </c>
      <c r="Q214" s="43">
        <f t="shared" si="154"/>
        <v>-0.14440994618628</v>
      </c>
      <c r="R214" s="43">
        <f t="shared" si="155"/>
        <v>0.25184500366061546</v>
      </c>
      <c r="S214" s="21">
        <f t="shared" si="156"/>
        <v>65028.557296006496</v>
      </c>
      <c r="T214" s="22">
        <f t="shared" si="162"/>
        <v>439282.55729600647</v>
      </c>
      <c r="U214" s="22">
        <f t="shared" si="163"/>
        <v>309225.44270399353</v>
      </c>
      <c r="V214" s="21">
        <f t="shared" si="157"/>
        <v>400400</v>
      </c>
      <c r="W214" s="21">
        <f t="shared" si="158"/>
        <v>388316</v>
      </c>
      <c r="X214" s="21">
        <f t="shared" si="159"/>
        <v>428300</v>
      </c>
      <c r="Y214" s="21" t="str">
        <f t="shared" si="160"/>
        <v/>
      </c>
      <c r="Z214" s="23">
        <f t="shared" si="164"/>
        <v>405672</v>
      </c>
      <c r="AA214" s="20">
        <f t="shared" si="165"/>
        <v>3</v>
      </c>
      <c r="AB214" s="1" t="s">
        <v>863</v>
      </c>
      <c r="AE214" s="55"/>
      <c r="AF214" s="58">
        <f t="shared" si="161"/>
        <v>0</v>
      </c>
    </row>
    <row r="215" spans="1:32" ht="15" hidden="1" x14ac:dyDescent="0.2">
      <c r="A215" s="5" t="s">
        <v>419</v>
      </c>
      <c r="B215" s="10" t="s">
        <v>420</v>
      </c>
      <c r="C215" s="11" t="s">
        <v>20</v>
      </c>
      <c r="D215" s="12">
        <v>5</v>
      </c>
      <c r="E215" s="36">
        <v>460460</v>
      </c>
      <c r="F215" s="35">
        <f t="shared" si="147"/>
        <v>2302300</v>
      </c>
      <c r="G215" s="40">
        <v>418906</v>
      </c>
      <c r="H215" s="25">
        <f t="shared" si="148"/>
        <v>2094530</v>
      </c>
      <c r="I215" s="16">
        <v>95000</v>
      </c>
      <c r="J215" s="17">
        <f t="shared" si="149"/>
        <v>475000</v>
      </c>
      <c r="K215" s="28">
        <v>500000</v>
      </c>
      <c r="L215" s="29">
        <f t="shared" si="150"/>
        <v>2500000</v>
      </c>
      <c r="M215" s="47">
        <f t="shared" si="146"/>
        <v>459788.66666666669</v>
      </c>
      <c r="N215" s="46">
        <f t="shared" si="151"/>
        <v>368591.5</v>
      </c>
      <c r="O215" s="43">
        <f t="shared" si="152"/>
        <v>-0.24924204709007136</v>
      </c>
      <c r="P215" s="43">
        <f t="shared" si="153"/>
        <v>-0.13650477561202568</v>
      </c>
      <c r="Q215" s="43">
        <f t="shared" si="154"/>
        <v>0.74226209774235163</v>
      </c>
      <c r="R215" s="43">
        <f t="shared" si="155"/>
        <v>-0.35651527504025449</v>
      </c>
      <c r="S215" s="21">
        <f t="shared" si="156"/>
        <v>185375.18077941285</v>
      </c>
      <c r="T215" s="22">
        <f t="shared" si="162"/>
        <v>553966.68077941285</v>
      </c>
      <c r="U215" s="22">
        <f t="shared" si="163"/>
        <v>183216.31922058715</v>
      </c>
      <c r="V215" s="21">
        <f t="shared" si="157"/>
        <v>460460</v>
      </c>
      <c r="W215" s="21">
        <f t="shared" si="158"/>
        <v>418906</v>
      </c>
      <c r="X215" s="21" t="str">
        <f t="shared" si="159"/>
        <v/>
      </c>
      <c r="Y215" s="21">
        <f t="shared" si="160"/>
        <v>500000</v>
      </c>
      <c r="Z215" s="23">
        <f t="shared" si="164"/>
        <v>459788.66666666669</v>
      </c>
      <c r="AA215" s="20">
        <f t="shared" si="165"/>
        <v>3</v>
      </c>
      <c r="AB215" s="1" t="s">
        <v>863</v>
      </c>
      <c r="AE215" s="55"/>
      <c r="AF215" s="58">
        <f t="shared" si="161"/>
        <v>0</v>
      </c>
    </row>
    <row r="216" spans="1:32" ht="15" hidden="1" x14ac:dyDescent="0.2">
      <c r="A216" s="5" t="s">
        <v>421</v>
      </c>
      <c r="B216" s="10" t="s">
        <v>422</v>
      </c>
      <c r="C216" s="11" t="s">
        <v>20</v>
      </c>
      <c r="D216" s="12">
        <v>10</v>
      </c>
      <c r="E216" s="36">
        <v>448000</v>
      </c>
      <c r="F216" s="35">
        <f t="shared" si="147"/>
        <v>4480000</v>
      </c>
      <c r="G216" s="40">
        <v>417670</v>
      </c>
      <c r="H216" s="25">
        <f t="shared" si="148"/>
        <v>4176700</v>
      </c>
      <c r="I216" s="16">
        <v>115000</v>
      </c>
      <c r="J216" s="17">
        <f t="shared" si="149"/>
        <v>1150000</v>
      </c>
      <c r="K216" s="28">
        <v>250000</v>
      </c>
      <c r="L216" s="29">
        <f t="shared" si="150"/>
        <v>2500000</v>
      </c>
      <c r="M216" s="47">
        <f t="shared" si="146"/>
        <v>371890</v>
      </c>
      <c r="N216" s="46">
        <f t="shared" si="151"/>
        <v>307667.5</v>
      </c>
      <c r="O216" s="43">
        <f t="shared" si="152"/>
        <v>-0.45611739946533181</v>
      </c>
      <c r="P216" s="43">
        <f t="shared" si="153"/>
        <v>-0.35753695141670794</v>
      </c>
      <c r="Q216" s="43">
        <f t="shared" si="154"/>
        <v>0.62621986397653306</v>
      </c>
      <c r="R216" s="43">
        <f t="shared" si="155"/>
        <v>0.18743448690550679</v>
      </c>
      <c r="S216" s="21">
        <f t="shared" si="156"/>
        <v>155177.38954177572</v>
      </c>
      <c r="T216" s="22">
        <f t="shared" si="162"/>
        <v>462844.88954177569</v>
      </c>
      <c r="U216" s="22">
        <f t="shared" si="163"/>
        <v>152490.11045822428</v>
      </c>
      <c r="V216" s="21">
        <f t="shared" si="157"/>
        <v>448000</v>
      </c>
      <c r="W216" s="21">
        <f t="shared" si="158"/>
        <v>417670</v>
      </c>
      <c r="X216" s="21" t="str">
        <f t="shared" si="159"/>
        <v/>
      </c>
      <c r="Y216" s="21">
        <f t="shared" si="160"/>
        <v>250000</v>
      </c>
      <c r="Z216" s="23">
        <f t="shared" si="164"/>
        <v>371890</v>
      </c>
      <c r="AA216" s="20">
        <f t="shared" si="165"/>
        <v>3</v>
      </c>
      <c r="AB216" s="1" t="s">
        <v>863</v>
      </c>
      <c r="AE216" s="55"/>
      <c r="AF216" s="58">
        <f t="shared" si="161"/>
        <v>0</v>
      </c>
    </row>
    <row r="217" spans="1:32" ht="15" hidden="1" x14ac:dyDescent="0.2">
      <c r="A217" s="5" t="s">
        <v>423</v>
      </c>
      <c r="B217" s="10" t="s">
        <v>424</v>
      </c>
      <c r="C217" s="11" t="s">
        <v>20</v>
      </c>
      <c r="D217" s="12">
        <v>10</v>
      </c>
      <c r="E217" s="36">
        <v>163495</v>
      </c>
      <c r="F217" s="35">
        <f t="shared" si="147"/>
        <v>1634950</v>
      </c>
      <c r="G217" s="40">
        <v>159149</v>
      </c>
      <c r="H217" s="25">
        <f t="shared" si="148"/>
        <v>1591490</v>
      </c>
      <c r="I217" s="16">
        <v>135000</v>
      </c>
      <c r="J217" s="17">
        <f t="shared" si="149"/>
        <v>1350000</v>
      </c>
      <c r="K217" s="28">
        <v>200000</v>
      </c>
      <c r="L217" s="29">
        <f t="shared" si="150"/>
        <v>2000000</v>
      </c>
      <c r="M217" s="47">
        <f t="shared" si="146"/>
        <v>161322</v>
      </c>
      <c r="N217" s="46">
        <f t="shared" si="151"/>
        <v>164411</v>
      </c>
      <c r="O217" s="43">
        <f t="shared" si="152"/>
        <v>5.5714033732535695E-3</v>
      </c>
      <c r="P217" s="43">
        <f t="shared" si="153"/>
        <v>3.2005157805742979E-2</v>
      </c>
      <c r="Q217" s="43">
        <f t="shared" si="154"/>
        <v>0.17888705743532973</v>
      </c>
      <c r="R217" s="43">
        <f t="shared" si="155"/>
        <v>-0.21646361861432628</v>
      </c>
      <c r="S217" s="21">
        <f t="shared" si="156"/>
        <v>26833.508541871051</v>
      </c>
      <c r="T217" s="22">
        <f t="shared" si="162"/>
        <v>191244.50854187104</v>
      </c>
      <c r="U217" s="22">
        <f t="shared" si="163"/>
        <v>137577.49145812896</v>
      </c>
      <c r="V217" s="21">
        <f t="shared" si="157"/>
        <v>163495</v>
      </c>
      <c r="W217" s="21">
        <f t="shared" si="158"/>
        <v>159149</v>
      </c>
      <c r="X217" s="21" t="str">
        <f t="shared" si="159"/>
        <v/>
      </c>
      <c r="Y217" s="21" t="str">
        <f t="shared" si="160"/>
        <v/>
      </c>
      <c r="Z217" s="23">
        <f t="shared" si="164"/>
        <v>161322</v>
      </c>
      <c r="AA217" s="20">
        <f t="shared" si="165"/>
        <v>2</v>
      </c>
      <c r="AB217" s="1" t="s">
        <v>863</v>
      </c>
      <c r="AE217" s="55"/>
      <c r="AF217" s="58">
        <f t="shared" si="161"/>
        <v>0</v>
      </c>
    </row>
    <row r="218" spans="1:32" ht="15" hidden="1" x14ac:dyDescent="0.2">
      <c r="A218" s="5" t="s">
        <v>425</v>
      </c>
      <c r="B218" s="10" t="s">
        <v>426</v>
      </c>
      <c r="C218" s="11" t="s">
        <v>41</v>
      </c>
      <c r="D218" s="12">
        <v>20</v>
      </c>
      <c r="E218" s="36">
        <v>505185</v>
      </c>
      <c r="F218" s="35">
        <f t="shared" si="147"/>
        <v>10103700</v>
      </c>
      <c r="G218" s="40">
        <v>471477</v>
      </c>
      <c r="H218" s="25">
        <f t="shared" si="148"/>
        <v>9429540</v>
      </c>
      <c r="I218" s="16">
        <v>135000</v>
      </c>
      <c r="J218" s="17">
        <f t="shared" si="149"/>
        <v>2700000</v>
      </c>
      <c r="K218" s="28">
        <v>70000</v>
      </c>
      <c r="L218" s="29">
        <f t="shared" si="150"/>
        <v>1400000</v>
      </c>
      <c r="M218" s="47">
        <f t="shared" si="146"/>
        <v>370554</v>
      </c>
      <c r="N218" s="46">
        <f t="shared" si="151"/>
        <v>295415.5</v>
      </c>
      <c r="O218" s="43">
        <f t="shared" si="152"/>
        <v>-0.71008291711166138</v>
      </c>
      <c r="P218" s="43">
        <f t="shared" si="153"/>
        <v>-0.59597922248494073</v>
      </c>
      <c r="Q218" s="43">
        <f t="shared" si="154"/>
        <v>0.54301653095385993</v>
      </c>
      <c r="R218" s="43">
        <f t="shared" si="155"/>
        <v>0.76304560864274218</v>
      </c>
      <c r="S218" s="21">
        <f t="shared" si="156"/>
        <v>224756.29408539375</v>
      </c>
      <c r="T218" s="22">
        <f t="shared" si="162"/>
        <v>520171.79408539378</v>
      </c>
      <c r="U218" s="22">
        <f t="shared" si="163"/>
        <v>70659.205914606253</v>
      </c>
      <c r="V218" s="21">
        <f t="shared" si="157"/>
        <v>505185</v>
      </c>
      <c r="W218" s="21">
        <f t="shared" si="158"/>
        <v>471477</v>
      </c>
      <c r="X218" s="21">
        <f t="shared" si="159"/>
        <v>135000</v>
      </c>
      <c r="Y218" s="21" t="str">
        <f t="shared" si="160"/>
        <v/>
      </c>
      <c r="Z218" s="23">
        <f t="shared" si="164"/>
        <v>370554</v>
      </c>
      <c r="AA218" s="20">
        <f t="shared" si="165"/>
        <v>3</v>
      </c>
      <c r="AB218" s="1" t="s">
        <v>863</v>
      </c>
      <c r="AE218" s="55"/>
      <c r="AF218" s="58">
        <f t="shared" si="161"/>
        <v>0</v>
      </c>
    </row>
    <row r="219" spans="1:32" ht="15" hidden="1" x14ac:dyDescent="0.2">
      <c r="A219" s="5" t="s">
        <v>427</v>
      </c>
      <c r="B219" s="10" t="s">
        <v>428</v>
      </c>
      <c r="C219" s="11" t="s">
        <v>41</v>
      </c>
      <c r="D219" s="12">
        <v>20</v>
      </c>
      <c r="E219" s="36">
        <v>223790</v>
      </c>
      <c r="F219" s="35">
        <f t="shared" si="147"/>
        <v>4475800</v>
      </c>
      <c r="G219" s="40">
        <v>217793</v>
      </c>
      <c r="H219" s="25">
        <f t="shared" si="148"/>
        <v>4355860</v>
      </c>
      <c r="I219" s="16">
        <v>99800</v>
      </c>
      <c r="J219" s="17">
        <f t="shared" si="149"/>
        <v>1996000</v>
      </c>
      <c r="K219" s="28">
        <v>60000</v>
      </c>
      <c r="L219" s="29">
        <f t="shared" si="150"/>
        <v>1200000</v>
      </c>
      <c r="M219" s="47">
        <f t="shared" si="146"/>
        <v>180461</v>
      </c>
      <c r="N219" s="46">
        <f t="shared" si="151"/>
        <v>150345.75</v>
      </c>
      <c r="O219" s="43">
        <f t="shared" si="152"/>
        <v>-0.48850233545012078</v>
      </c>
      <c r="P219" s="43">
        <f t="shared" si="153"/>
        <v>-0.44861427742387128</v>
      </c>
      <c r="Q219" s="43">
        <f t="shared" si="154"/>
        <v>0.33619673319664845</v>
      </c>
      <c r="R219" s="43">
        <f t="shared" si="155"/>
        <v>0.60091987967734373</v>
      </c>
      <c r="S219" s="21">
        <f t="shared" si="156"/>
        <v>82986.779623323135</v>
      </c>
      <c r="T219" s="22">
        <f t="shared" si="162"/>
        <v>233332.52962332312</v>
      </c>
      <c r="U219" s="22">
        <f t="shared" si="163"/>
        <v>67358.970376676865</v>
      </c>
      <c r="V219" s="21">
        <f t="shared" si="157"/>
        <v>223790</v>
      </c>
      <c r="W219" s="21">
        <f t="shared" si="158"/>
        <v>217793</v>
      </c>
      <c r="X219" s="21">
        <f t="shared" si="159"/>
        <v>99800</v>
      </c>
      <c r="Y219" s="21" t="str">
        <f t="shared" si="160"/>
        <v/>
      </c>
      <c r="Z219" s="23">
        <f t="shared" si="164"/>
        <v>180461</v>
      </c>
      <c r="AA219" s="20">
        <f t="shared" si="165"/>
        <v>3</v>
      </c>
      <c r="AB219" s="1" t="s">
        <v>863</v>
      </c>
      <c r="AE219" s="55"/>
      <c r="AF219" s="58">
        <f t="shared" si="161"/>
        <v>0</v>
      </c>
    </row>
    <row r="220" spans="1:32" ht="15" hidden="1" x14ac:dyDescent="0.2">
      <c r="A220" s="5" t="s">
        <v>429</v>
      </c>
      <c r="B220" s="10" t="s">
        <v>430</v>
      </c>
      <c r="C220" s="11" t="s">
        <v>20</v>
      </c>
      <c r="D220" s="12">
        <v>4</v>
      </c>
      <c r="E220" s="36">
        <v>60200</v>
      </c>
      <c r="F220" s="35">
        <f t="shared" si="147"/>
        <v>240800</v>
      </c>
      <c r="G220" s="40">
        <v>58817</v>
      </c>
      <c r="H220" s="25">
        <f t="shared" si="148"/>
        <v>235268</v>
      </c>
      <c r="I220" s="16">
        <v>34900</v>
      </c>
      <c r="J220" s="17">
        <f t="shared" si="149"/>
        <v>139600</v>
      </c>
      <c r="K220" s="28">
        <v>30000</v>
      </c>
      <c r="L220" s="29">
        <f t="shared" si="150"/>
        <v>120000</v>
      </c>
      <c r="M220" s="47">
        <f t="shared" si="146"/>
        <v>51305.666666666664</v>
      </c>
      <c r="N220" s="46">
        <f t="shared" si="151"/>
        <v>45979.25</v>
      </c>
      <c r="O220" s="43">
        <f t="shared" si="152"/>
        <v>-0.30928625412550237</v>
      </c>
      <c r="P220" s="43">
        <f t="shared" si="153"/>
        <v>-0.27920746858637324</v>
      </c>
      <c r="Q220" s="43">
        <f t="shared" si="154"/>
        <v>0.24096195566478362</v>
      </c>
      <c r="R220" s="43">
        <f t="shared" si="155"/>
        <v>0.34753176704709188</v>
      </c>
      <c r="S220" s="21">
        <f t="shared" si="156"/>
        <v>15759.904470416903</v>
      </c>
      <c r="T220" s="22">
        <f t="shared" si="162"/>
        <v>61739.154470416906</v>
      </c>
      <c r="U220" s="22">
        <f t="shared" si="163"/>
        <v>30219.345529583097</v>
      </c>
      <c r="V220" s="21">
        <f t="shared" si="157"/>
        <v>60200</v>
      </c>
      <c r="W220" s="21">
        <f t="shared" si="158"/>
        <v>58817</v>
      </c>
      <c r="X220" s="21">
        <f t="shared" si="159"/>
        <v>34900</v>
      </c>
      <c r="Y220" s="21" t="str">
        <f t="shared" si="160"/>
        <v/>
      </c>
      <c r="Z220" s="23">
        <f t="shared" si="164"/>
        <v>51305.666666666664</v>
      </c>
      <c r="AA220" s="20">
        <f t="shared" si="165"/>
        <v>3</v>
      </c>
      <c r="AB220" s="1" t="s">
        <v>863</v>
      </c>
      <c r="AE220" s="55"/>
      <c r="AF220" s="58">
        <f t="shared" si="161"/>
        <v>0</v>
      </c>
    </row>
    <row r="221" spans="1:32" ht="15" hidden="1" x14ac:dyDescent="0.2">
      <c r="A221" s="5" t="s">
        <v>431</v>
      </c>
      <c r="B221" s="10" t="s">
        <v>432</v>
      </c>
      <c r="C221" s="11" t="s">
        <v>20</v>
      </c>
      <c r="D221" s="12">
        <v>5</v>
      </c>
      <c r="E221" s="36">
        <v>86700</v>
      </c>
      <c r="F221" s="35">
        <f t="shared" si="147"/>
        <v>433500</v>
      </c>
      <c r="G221" s="40">
        <v>80826</v>
      </c>
      <c r="H221" s="25">
        <f t="shared" si="148"/>
        <v>404130</v>
      </c>
      <c r="I221" s="16">
        <v>45900</v>
      </c>
      <c r="J221" s="17">
        <f t="shared" si="149"/>
        <v>229500</v>
      </c>
      <c r="K221" s="28">
        <v>35000</v>
      </c>
      <c r="L221" s="29">
        <f t="shared" si="150"/>
        <v>175000</v>
      </c>
      <c r="M221" s="47">
        <f t="shared" si="146"/>
        <v>71142</v>
      </c>
      <c r="N221" s="46">
        <f t="shared" si="151"/>
        <v>62106.5</v>
      </c>
      <c r="O221" s="43">
        <f t="shared" si="152"/>
        <v>-0.39598914767375404</v>
      </c>
      <c r="P221" s="43">
        <f t="shared" si="153"/>
        <v>-0.30140967531578822</v>
      </c>
      <c r="Q221" s="43">
        <f t="shared" si="154"/>
        <v>0.2609469218197773</v>
      </c>
      <c r="R221" s="43">
        <f t="shared" si="155"/>
        <v>0.43645190116976484</v>
      </c>
      <c r="S221" s="21">
        <f t="shared" si="156"/>
        <v>25512.564923974227</v>
      </c>
      <c r="T221" s="22">
        <f t="shared" si="162"/>
        <v>87619.06492397422</v>
      </c>
      <c r="U221" s="22">
        <f t="shared" si="163"/>
        <v>36593.935076025773</v>
      </c>
      <c r="V221" s="21">
        <f t="shared" si="157"/>
        <v>86700</v>
      </c>
      <c r="W221" s="21">
        <f t="shared" si="158"/>
        <v>80826</v>
      </c>
      <c r="X221" s="21">
        <f t="shared" si="159"/>
        <v>45900</v>
      </c>
      <c r="Y221" s="21" t="str">
        <f t="shared" si="160"/>
        <v/>
      </c>
      <c r="Z221" s="23">
        <f t="shared" si="164"/>
        <v>71142</v>
      </c>
      <c r="AA221" s="20">
        <f t="shared" si="165"/>
        <v>3</v>
      </c>
      <c r="AB221" s="1" t="s">
        <v>863</v>
      </c>
      <c r="AE221" s="55"/>
      <c r="AF221" s="58">
        <f t="shared" si="161"/>
        <v>0</v>
      </c>
    </row>
    <row r="222" spans="1:32" ht="15" hidden="1" x14ac:dyDescent="0.2">
      <c r="A222" s="5" t="s">
        <v>433</v>
      </c>
      <c r="B222" s="10" t="s">
        <v>434</v>
      </c>
      <c r="C222" s="11" t="s">
        <v>20</v>
      </c>
      <c r="D222" s="12">
        <v>6</v>
      </c>
      <c r="E222" s="36">
        <v>212800</v>
      </c>
      <c r="F222" s="35">
        <f t="shared" si="147"/>
        <v>1276800</v>
      </c>
      <c r="G222" s="40">
        <v>223065</v>
      </c>
      <c r="H222" s="25">
        <f t="shared" si="148"/>
        <v>1338390</v>
      </c>
      <c r="I222" s="16">
        <v>51200</v>
      </c>
      <c r="J222" s="17">
        <f t="shared" si="149"/>
        <v>307200</v>
      </c>
      <c r="K222" s="28">
        <v>35000</v>
      </c>
      <c r="L222" s="29">
        <f t="shared" si="150"/>
        <v>210000</v>
      </c>
      <c r="M222" s="47">
        <f t="shared" si="146"/>
        <v>130516.25</v>
      </c>
      <c r="N222" s="46">
        <f t="shared" si="151"/>
        <v>130516.25</v>
      </c>
      <c r="O222" s="43">
        <f t="shared" si="152"/>
        <v>-0.6304483158227423</v>
      </c>
      <c r="P222" s="43">
        <f t="shared" si="153"/>
        <v>-0.7090975261701129</v>
      </c>
      <c r="Q222" s="43">
        <f t="shared" si="154"/>
        <v>0.60771168341106951</v>
      </c>
      <c r="R222" s="43">
        <f t="shared" si="155"/>
        <v>0.7318341585817858</v>
      </c>
      <c r="S222" s="21">
        <f t="shared" si="156"/>
        <v>101242.79096763713</v>
      </c>
      <c r="T222" s="22">
        <f t="shared" si="162"/>
        <v>231759.04096763715</v>
      </c>
      <c r="U222" s="22">
        <f t="shared" si="163"/>
        <v>29273.459032362865</v>
      </c>
      <c r="V222" s="21">
        <f t="shared" si="157"/>
        <v>212800</v>
      </c>
      <c r="W222" s="21">
        <f t="shared" si="158"/>
        <v>223065</v>
      </c>
      <c r="X222" s="21">
        <f t="shared" si="159"/>
        <v>51200</v>
      </c>
      <c r="Y222" s="21">
        <f t="shared" si="160"/>
        <v>35000</v>
      </c>
      <c r="Z222" s="23">
        <f t="shared" si="164"/>
        <v>130516.25</v>
      </c>
      <c r="AA222" s="20">
        <f t="shared" si="165"/>
        <v>4</v>
      </c>
      <c r="AB222" s="1" t="s">
        <v>863</v>
      </c>
      <c r="AE222" s="55"/>
      <c r="AF222" s="58">
        <f t="shared" si="161"/>
        <v>0</v>
      </c>
    </row>
    <row r="223" spans="1:32" ht="15" hidden="1" x14ac:dyDescent="0.2">
      <c r="A223" s="5" t="s">
        <v>435</v>
      </c>
      <c r="B223" s="10" t="s">
        <v>436</v>
      </c>
      <c r="C223" s="11" t="s">
        <v>20</v>
      </c>
      <c r="D223" s="12">
        <v>7</v>
      </c>
      <c r="E223" s="36">
        <v>1260000</v>
      </c>
      <c r="F223" s="35">
        <f t="shared" si="147"/>
        <v>8820000</v>
      </c>
      <c r="G223" s="40">
        <v>1238418</v>
      </c>
      <c r="H223" s="25">
        <f t="shared" si="148"/>
        <v>8668926</v>
      </c>
      <c r="I223" s="16">
        <v>480000</v>
      </c>
      <c r="J223" s="17">
        <f t="shared" si="149"/>
        <v>3360000</v>
      </c>
      <c r="K223" s="28">
        <v>80000</v>
      </c>
      <c r="L223" s="29">
        <f t="shared" si="150"/>
        <v>560000</v>
      </c>
      <c r="M223" s="47">
        <f t="shared" si="146"/>
        <v>992806</v>
      </c>
      <c r="N223" s="46">
        <f t="shared" si="151"/>
        <v>764604.5</v>
      </c>
      <c r="O223" s="43">
        <f t="shared" si="152"/>
        <v>-0.64791078263337454</v>
      </c>
      <c r="P223" s="43">
        <f t="shared" si="153"/>
        <v>-0.61968442508512567</v>
      </c>
      <c r="Q223" s="43">
        <f t="shared" si="154"/>
        <v>0.37222446375871443</v>
      </c>
      <c r="R223" s="43">
        <f t="shared" si="155"/>
        <v>0.89537074395978578</v>
      </c>
      <c r="S223" s="21">
        <f t="shared" si="156"/>
        <v>582980.55343295971</v>
      </c>
      <c r="T223" s="22">
        <f t="shared" si="162"/>
        <v>1347585.0534329596</v>
      </c>
      <c r="U223" s="22">
        <f t="shared" si="163"/>
        <v>181623.94656704029</v>
      </c>
      <c r="V223" s="21">
        <f t="shared" si="157"/>
        <v>1260000</v>
      </c>
      <c r="W223" s="21">
        <f t="shared" si="158"/>
        <v>1238418</v>
      </c>
      <c r="X223" s="21">
        <f t="shared" si="159"/>
        <v>480000</v>
      </c>
      <c r="Y223" s="21" t="str">
        <f t="shared" si="160"/>
        <v/>
      </c>
      <c r="Z223" s="23">
        <f t="shared" si="164"/>
        <v>992806</v>
      </c>
      <c r="AA223" s="20">
        <f t="shared" si="165"/>
        <v>3</v>
      </c>
      <c r="AB223" s="1" t="s">
        <v>863</v>
      </c>
      <c r="AE223" s="55"/>
      <c r="AF223" s="58">
        <f t="shared" si="161"/>
        <v>0</v>
      </c>
    </row>
    <row r="224" spans="1:32" ht="15" hidden="1" x14ac:dyDescent="0.2">
      <c r="A224" s="5" t="s">
        <v>437</v>
      </c>
      <c r="B224" s="10" t="s">
        <v>438</v>
      </c>
      <c r="C224" s="11" t="s">
        <v>20</v>
      </c>
      <c r="D224" s="12">
        <v>10</v>
      </c>
      <c r="E224" s="36">
        <v>63186</v>
      </c>
      <c r="F224" s="35">
        <f t="shared" si="147"/>
        <v>631860</v>
      </c>
      <c r="G224" s="40">
        <v>67543</v>
      </c>
      <c r="H224" s="25">
        <f t="shared" si="148"/>
        <v>675430</v>
      </c>
      <c r="I224" s="16">
        <v>103500</v>
      </c>
      <c r="J224" s="17">
        <f t="shared" si="149"/>
        <v>1035000</v>
      </c>
      <c r="K224" s="28">
        <v>100000</v>
      </c>
      <c r="L224" s="29">
        <f t="shared" si="150"/>
        <v>1000000</v>
      </c>
      <c r="M224" s="47">
        <f t="shared" si="146"/>
        <v>83557.25</v>
      </c>
      <c r="N224" s="46">
        <f t="shared" si="151"/>
        <v>83557.25</v>
      </c>
      <c r="O224" s="43">
        <f t="shared" si="152"/>
        <v>0.24379990964278986</v>
      </c>
      <c r="P224" s="43">
        <f t="shared" si="153"/>
        <v>0.19165602027352502</v>
      </c>
      <c r="Q224" s="43">
        <f t="shared" si="154"/>
        <v>-0.23867168917119708</v>
      </c>
      <c r="R224" s="43">
        <f t="shared" si="155"/>
        <v>-0.19678424074511791</v>
      </c>
      <c r="S224" s="21">
        <f t="shared" si="156"/>
        <v>21130.714885761281</v>
      </c>
      <c r="T224" s="22">
        <f t="shared" si="162"/>
        <v>104687.96488576128</v>
      </c>
      <c r="U224" s="22">
        <f t="shared" si="163"/>
        <v>62426.535114238723</v>
      </c>
      <c r="V224" s="21">
        <f t="shared" si="157"/>
        <v>63186</v>
      </c>
      <c r="W224" s="21">
        <f t="shared" si="158"/>
        <v>67543</v>
      </c>
      <c r="X224" s="21">
        <f t="shared" si="159"/>
        <v>103500</v>
      </c>
      <c r="Y224" s="21">
        <f t="shared" si="160"/>
        <v>100000</v>
      </c>
      <c r="Z224" s="23">
        <f t="shared" si="164"/>
        <v>83557.25</v>
      </c>
      <c r="AA224" s="20">
        <f t="shared" si="165"/>
        <v>4</v>
      </c>
      <c r="AB224" s="1" t="s">
        <v>863</v>
      </c>
      <c r="AE224" s="55"/>
      <c r="AF224" s="58">
        <f t="shared" si="161"/>
        <v>0</v>
      </c>
    </row>
    <row r="225" spans="1:32" ht="15" hidden="1" x14ac:dyDescent="0.2">
      <c r="A225" s="5" t="s">
        <v>439</v>
      </c>
      <c r="B225" s="10" t="s">
        <v>440</v>
      </c>
      <c r="C225" s="11" t="s">
        <v>20</v>
      </c>
      <c r="D225" s="12">
        <v>10</v>
      </c>
      <c r="E225" s="36">
        <v>65800</v>
      </c>
      <c r="F225" s="35">
        <f t="shared" si="147"/>
        <v>658000</v>
      </c>
      <c r="G225" s="40">
        <v>65157</v>
      </c>
      <c r="H225" s="25">
        <f t="shared" si="148"/>
        <v>651570</v>
      </c>
      <c r="I225" s="16">
        <v>103501</v>
      </c>
      <c r="J225" s="17">
        <f t="shared" si="149"/>
        <v>1035010</v>
      </c>
      <c r="K225" s="28">
        <v>200000</v>
      </c>
      <c r="L225" s="29">
        <f t="shared" si="150"/>
        <v>2000000</v>
      </c>
      <c r="M225" s="47">
        <f t="shared" si="146"/>
        <v>78152.666666666672</v>
      </c>
      <c r="N225" s="46">
        <f t="shared" si="151"/>
        <v>108614.5</v>
      </c>
      <c r="O225" s="43">
        <f t="shared" si="152"/>
        <v>0.39418770053722108</v>
      </c>
      <c r="P225" s="43">
        <f t="shared" si="153"/>
        <v>0.40010772042406861</v>
      </c>
      <c r="Q225" s="43">
        <f t="shared" si="154"/>
        <v>4.7079349442293639E-2</v>
      </c>
      <c r="R225" s="43">
        <f t="shared" si="155"/>
        <v>-0.84137477040358322</v>
      </c>
      <c r="S225" s="21">
        <f t="shared" si="156"/>
        <v>63506.149857054523</v>
      </c>
      <c r="T225" s="22">
        <f t="shared" si="162"/>
        <v>172120.64985705452</v>
      </c>
      <c r="U225" s="22">
        <f t="shared" si="163"/>
        <v>45108.350142945477</v>
      </c>
      <c r="V225" s="21">
        <f t="shared" si="157"/>
        <v>65800</v>
      </c>
      <c r="W225" s="21">
        <f t="shared" si="158"/>
        <v>65157</v>
      </c>
      <c r="X225" s="21">
        <f t="shared" si="159"/>
        <v>103501</v>
      </c>
      <c r="Y225" s="21" t="str">
        <f t="shared" si="160"/>
        <v/>
      </c>
      <c r="Z225" s="23">
        <f t="shared" si="164"/>
        <v>78152.666666666672</v>
      </c>
      <c r="AA225" s="20">
        <f t="shared" si="165"/>
        <v>3</v>
      </c>
      <c r="AB225" s="1" t="s">
        <v>863</v>
      </c>
      <c r="AE225" s="55"/>
      <c r="AF225" s="58">
        <f t="shared" si="161"/>
        <v>0</v>
      </c>
    </row>
    <row r="226" spans="1:32" ht="15" hidden="1" x14ac:dyDescent="0.2">
      <c r="A226" s="5" t="s">
        <v>441</v>
      </c>
      <c r="B226" s="10" t="s">
        <v>442</v>
      </c>
      <c r="C226" s="11" t="s">
        <v>20</v>
      </c>
      <c r="D226" s="12">
        <v>10</v>
      </c>
      <c r="E226" s="36">
        <v>15400</v>
      </c>
      <c r="F226" s="35">
        <f t="shared" si="147"/>
        <v>154000</v>
      </c>
      <c r="G226" s="40">
        <v>15491</v>
      </c>
      <c r="H226" s="25">
        <f t="shared" si="148"/>
        <v>154910</v>
      </c>
      <c r="I226" s="16">
        <v>103502</v>
      </c>
      <c r="J226" s="17">
        <f t="shared" si="149"/>
        <v>1035020</v>
      </c>
      <c r="K226" s="28">
        <v>100000</v>
      </c>
      <c r="L226" s="29">
        <f t="shared" si="150"/>
        <v>1000000</v>
      </c>
      <c r="M226" s="47">
        <f t="shared" si="146"/>
        <v>58598.25</v>
      </c>
      <c r="N226" s="46">
        <f t="shared" si="151"/>
        <v>58598.25</v>
      </c>
      <c r="O226" s="43">
        <f t="shared" si="152"/>
        <v>0.73719351687123758</v>
      </c>
      <c r="P226" s="43">
        <f t="shared" si="153"/>
        <v>0.73564056947093137</v>
      </c>
      <c r="Q226" s="43">
        <f t="shared" si="154"/>
        <v>-0.76629848160994563</v>
      </c>
      <c r="R226" s="43">
        <f t="shared" si="155"/>
        <v>-0.70653560473222332</v>
      </c>
      <c r="S226" s="21">
        <f t="shared" si="156"/>
        <v>49849.023637212129</v>
      </c>
      <c r="T226" s="22">
        <f t="shared" si="162"/>
        <v>108447.27363721213</v>
      </c>
      <c r="U226" s="22">
        <f t="shared" si="163"/>
        <v>8749.226362787871</v>
      </c>
      <c r="V226" s="21">
        <f t="shared" si="157"/>
        <v>15400</v>
      </c>
      <c r="W226" s="21">
        <f t="shared" si="158"/>
        <v>15491</v>
      </c>
      <c r="X226" s="21">
        <f t="shared" si="159"/>
        <v>103502</v>
      </c>
      <c r="Y226" s="21">
        <f t="shared" si="160"/>
        <v>100000</v>
      </c>
      <c r="Z226" s="23">
        <f t="shared" si="164"/>
        <v>58598.25</v>
      </c>
      <c r="AA226" s="20">
        <f t="shared" si="165"/>
        <v>4</v>
      </c>
      <c r="AB226" s="1" t="s">
        <v>863</v>
      </c>
      <c r="AE226" s="55"/>
      <c r="AF226" s="58">
        <f t="shared" si="161"/>
        <v>0</v>
      </c>
    </row>
    <row r="227" spans="1:32" ht="15" hidden="1" x14ac:dyDescent="0.2">
      <c r="A227" s="5" t="s">
        <v>443</v>
      </c>
      <c r="B227" s="10" t="s">
        <v>444</v>
      </c>
      <c r="C227" s="11" t="s">
        <v>20</v>
      </c>
      <c r="D227" s="12">
        <v>10</v>
      </c>
      <c r="E227" s="36">
        <v>63263</v>
      </c>
      <c r="F227" s="35">
        <f t="shared" si="147"/>
        <v>632630</v>
      </c>
      <c r="G227" s="40">
        <v>64694</v>
      </c>
      <c r="H227" s="25">
        <f t="shared" si="148"/>
        <v>646940</v>
      </c>
      <c r="I227" s="16">
        <v>103503</v>
      </c>
      <c r="J227" s="17">
        <f t="shared" si="149"/>
        <v>1035030</v>
      </c>
      <c r="K227" s="28">
        <v>100000</v>
      </c>
      <c r="L227" s="29">
        <f t="shared" si="150"/>
        <v>1000000</v>
      </c>
      <c r="M227" s="47">
        <f t="shared" si="146"/>
        <v>82865</v>
      </c>
      <c r="N227" s="46">
        <f t="shared" si="151"/>
        <v>82865</v>
      </c>
      <c r="O227" s="43">
        <f t="shared" si="152"/>
        <v>0.23655343027816322</v>
      </c>
      <c r="P227" s="43">
        <f t="shared" si="153"/>
        <v>0.21928437820551494</v>
      </c>
      <c r="Q227" s="43">
        <f t="shared" si="154"/>
        <v>-0.24905569299462993</v>
      </c>
      <c r="R227" s="43">
        <f t="shared" si="155"/>
        <v>-0.20678211548904835</v>
      </c>
      <c r="S227" s="21">
        <f t="shared" si="156"/>
        <v>21862.897901848846</v>
      </c>
      <c r="T227" s="22">
        <f t="shared" si="162"/>
        <v>104727.89790184885</v>
      </c>
      <c r="U227" s="22">
        <f t="shared" si="163"/>
        <v>61002.102098151154</v>
      </c>
      <c r="V227" s="21">
        <f t="shared" si="157"/>
        <v>63263</v>
      </c>
      <c r="W227" s="21">
        <f t="shared" si="158"/>
        <v>64694</v>
      </c>
      <c r="X227" s="21">
        <f t="shared" si="159"/>
        <v>103503</v>
      </c>
      <c r="Y227" s="21">
        <f t="shared" si="160"/>
        <v>100000</v>
      </c>
      <c r="Z227" s="23">
        <f t="shared" si="164"/>
        <v>82865</v>
      </c>
      <c r="AA227" s="20">
        <f t="shared" si="165"/>
        <v>4</v>
      </c>
      <c r="AB227" s="1" t="s">
        <v>863</v>
      </c>
      <c r="AE227" s="55"/>
      <c r="AF227" s="58">
        <f t="shared" si="161"/>
        <v>0</v>
      </c>
    </row>
    <row r="228" spans="1:32" s="87" customFormat="1" ht="192.75" customHeight="1" x14ac:dyDescent="0.25">
      <c r="A228" s="100" t="s">
        <v>445</v>
      </c>
      <c r="B228" s="110" t="s">
        <v>446</v>
      </c>
      <c r="C228" s="105" t="s">
        <v>20</v>
      </c>
      <c r="D228" s="104">
        <v>10</v>
      </c>
      <c r="E228" s="156">
        <v>63265</v>
      </c>
      <c r="F228" s="127">
        <f t="shared" si="147"/>
        <v>632650</v>
      </c>
      <c r="G228" s="134">
        <v>68874</v>
      </c>
      <c r="H228" s="128">
        <f t="shared" si="148"/>
        <v>688740</v>
      </c>
      <c r="I228" s="132">
        <v>103504</v>
      </c>
      <c r="J228" s="161">
        <f t="shared" si="149"/>
        <v>1035040</v>
      </c>
      <c r="K228" s="154">
        <v>100000</v>
      </c>
      <c r="L228" s="155">
        <f t="shared" si="150"/>
        <v>1000000</v>
      </c>
      <c r="M228" s="111">
        <f t="shared" si="146"/>
        <v>83910.75</v>
      </c>
      <c r="N228" s="162">
        <f t="shared" si="151"/>
        <v>83910.75</v>
      </c>
      <c r="O228" s="163">
        <f t="shared" si="152"/>
        <v>0.24604416001525431</v>
      </c>
      <c r="P228" s="163">
        <f t="shared" si="153"/>
        <v>0.17919932785727688</v>
      </c>
      <c r="Q228" s="163">
        <f t="shared" si="154"/>
        <v>-0.23350107107849705</v>
      </c>
      <c r="R228" s="163">
        <f t="shared" si="155"/>
        <v>-0.19174241679403403</v>
      </c>
      <c r="S228" s="164">
        <f t="shared" si="156"/>
        <v>20777.473817815291</v>
      </c>
      <c r="T228" s="165">
        <f t="shared" si="162"/>
        <v>104688.22381781529</v>
      </c>
      <c r="U228" s="165">
        <f t="shared" si="163"/>
        <v>63133.276182184709</v>
      </c>
      <c r="V228" s="164">
        <f t="shared" si="157"/>
        <v>63265</v>
      </c>
      <c r="W228" s="164">
        <f t="shared" si="158"/>
        <v>68874</v>
      </c>
      <c r="X228" s="164">
        <f t="shared" si="159"/>
        <v>103504</v>
      </c>
      <c r="Y228" s="164">
        <f t="shared" si="160"/>
        <v>100000</v>
      </c>
      <c r="Z228" s="129">
        <f t="shared" si="164"/>
        <v>83910.75</v>
      </c>
      <c r="AA228" s="166">
        <f t="shared" si="165"/>
        <v>4</v>
      </c>
      <c r="AB228" s="89" t="s">
        <v>863</v>
      </c>
      <c r="AC228" s="89"/>
      <c r="AD228" s="89"/>
      <c r="AE228" s="130">
        <v>1</v>
      </c>
      <c r="AF228" s="131">
        <f t="shared" si="161"/>
        <v>83910.75</v>
      </c>
    </row>
    <row r="229" spans="1:32" ht="15" hidden="1" x14ac:dyDescent="0.2">
      <c r="A229" s="5" t="s">
        <v>447</v>
      </c>
      <c r="B229" s="10" t="s">
        <v>448</v>
      </c>
      <c r="C229" s="11" t="s">
        <v>20</v>
      </c>
      <c r="D229" s="12">
        <v>10</v>
      </c>
      <c r="E229" s="36">
        <v>77000</v>
      </c>
      <c r="F229" s="35">
        <f t="shared" si="147"/>
        <v>770000</v>
      </c>
      <c r="G229" s="40">
        <v>75141</v>
      </c>
      <c r="H229" s="25">
        <f t="shared" si="148"/>
        <v>751410</v>
      </c>
      <c r="I229" s="16">
        <v>103505</v>
      </c>
      <c r="J229" s="17">
        <f t="shared" si="149"/>
        <v>1035050</v>
      </c>
      <c r="K229" s="28">
        <v>250000</v>
      </c>
      <c r="L229" s="29">
        <f t="shared" si="150"/>
        <v>2500000</v>
      </c>
      <c r="M229" s="47">
        <f t="shared" si="146"/>
        <v>85215.333333333328</v>
      </c>
      <c r="N229" s="46">
        <f t="shared" si="151"/>
        <v>126411.5</v>
      </c>
      <c r="O229" s="43">
        <f t="shared" si="152"/>
        <v>0.39087820332802004</v>
      </c>
      <c r="P229" s="43">
        <f t="shared" si="153"/>
        <v>0.40558414384767205</v>
      </c>
      <c r="Q229" s="43">
        <f t="shared" si="154"/>
        <v>0.18120582383723005</v>
      </c>
      <c r="R229" s="43">
        <f t="shared" si="155"/>
        <v>-0.97766817101292203</v>
      </c>
      <c r="S229" s="21">
        <f t="shared" si="156"/>
        <v>83404.607340761853</v>
      </c>
      <c r="T229" s="22">
        <f t="shared" si="162"/>
        <v>209816.10734076187</v>
      </c>
      <c r="U229" s="22">
        <f t="shared" si="163"/>
        <v>43006.892659238147</v>
      </c>
      <c r="V229" s="21">
        <f t="shared" si="157"/>
        <v>77000</v>
      </c>
      <c r="W229" s="21">
        <f t="shared" si="158"/>
        <v>75141</v>
      </c>
      <c r="X229" s="21">
        <f t="shared" si="159"/>
        <v>103505</v>
      </c>
      <c r="Y229" s="21" t="str">
        <f t="shared" si="160"/>
        <v/>
      </c>
      <c r="Z229" s="23">
        <f t="shared" si="164"/>
        <v>85215.333333333328</v>
      </c>
      <c r="AA229" s="20">
        <f t="shared" si="165"/>
        <v>3</v>
      </c>
      <c r="AB229" s="1" t="s">
        <v>863</v>
      </c>
      <c r="AE229" s="55"/>
      <c r="AF229" s="58">
        <f t="shared" si="161"/>
        <v>0</v>
      </c>
    </row>
    <row r="230" spans="1:32" ht="15" hidden="1" x14ac:dyDescent="0.2">
      <c r="A230" s="5" t="s">
        <v>449</v>
      </c>
      <c r="B230" s="10" t="s">
        <v>450</v>
      </c>
      <c r="C230" s="11" t="s">
        <v>20</v>
      </c>
      <c r="D230" s="12">
        <v>10</v>
      </c>
      <c r="E230" s="36">
        <v>56700</v>
      </c>
      <c r="F230" s="35">
        <f t="shared" si="147"/>
        <v>567000</v>
      </c>
      <c r="G230" s="40">
        <v>53136</v>
      </c>
      <c r="H230" s="25">
        <f t="shared" si="148"/>
        <v>531360</v>
      </c>
      <c r="I230" s="16">
        <v>103506</v>
      </c>
      <c r="J230" s="17">
        <f t="shared" si="149"/>
        <v>1035060</v>
      </c>
      <c r="K230" s="28">
        <v>150000</v>
      </c>
      <c r="L230" s="29">
        <f t="shared" si="150"/>
        <v>1500000</v>
      </c>
      <c r="M230" s="47">
        <f t="shared" si="146"/>
        <v>71114</v>
      </c>
      <c r="N230" s="46">
        <f t="shared" si="151"/>
        <v>90835.5</v>
      </c>
      <c r="O230" s="43">
        <f t="shared" si="152"/>
        <v>0.3757947058143567</v>
      </c>
      <c r="P230" s="43">
        <f t="shared" si="153"/>
        <v>0.4150304671631686</v>
      </c>
      <c r="Q230" s="43">
        <f t="shared" si="154"/>
        <v>-0.13948841587264882</v>
      </c>
      <c r="R230" s="43">
        <f t="shared" si="155"/>
        <v>-0.65133675710487648</v>
      </c>
      <c r="S230" s="21">
        <f t="shared" si="156"/>
        <v>45634.28641931415</v>
      </c>
      <c r="T230" s="22">
        <f t="shared" si="162"/>
        <v>136469.78641931416</v>
      </c>
      <c r="U230" s="22">
        <f t="shared" si="163"/>
        <v>45201.21358068585</v>
      </c>
      <c r="V230" s="21">
        <f t="shared" si="157"/>
        <v>56700</v>
      </c>
      <c r="W230" s="21">
        <f t="shared" si="158"/>
        <v>53136</v>
      </c>
      <c r="X230" s="21">
        <f t="shared" si="159"/>
        <v>103506</v>
      </c>
      <c r="Y230" s="21" t="str">
        <f t="shared" si="160"/>
        <v/>
      </c>
      <c r="Z230" s="23">
        <f t="shared" si="164"/>
        <v>71114</v>
      </c>
      <c r="AA230" s="20">
        <f t="shared" si="165"/>
        <v>3</v>
      </c>
      <c r="AB230" s="1" t="s">
        <v>863</v>
      </c>
      <c r="AE230" s="55"/>
      <c r="AF230" s="58">
        <f t="shared" si="161"/>
        <v>0</v>
      </c>
    </row>
    <row r="231" spans="1:32" ht="15" hidden="1" x14ac:dyDescent="0.2">
      <c r="A231" s="5" t="s">
        <v>451</v>
      </c>
      <c r="B231" s="10" t="s">
        <v>452</v>
      </c>
      <c r="C231" s="11" t="s">
        <v>41</v>
      </c>
      <c r="D231" s="12">
        <v>500</v>
      </c>
      <c r="E231" s="36">
        <v>34450</v>
      </c>
      <c r="F231" s="35">
        <f t="shared" si="147"/>
        <v>17225000</v>
      </c>
      <c r="G231" s="40">
        <v>35473</v>
      </c>
      <c r="H231" s="25">
        <f t="shared" si="148"/>
        <v>17736500</v>
      </c>
      <c r="I231" s="16">
        <v>9520</v>
      </c>
      <c r="J231" s="17">
        <f t="shared" si="149"/>
        <v>4760000</v>
      </c>
      <c r="K231" s="28">
        <v>12000</v>
      </c>
      <c r="L231" s="29">
        <f t="shared" si="150"/>
        <v>6000000</v>
      </c>
      <c r="M231" s="47">
        <f t="shared" si="146"/>
        <v>22860.75</v>
      </c>
      <c r="N231" s="46">
        <f t="shared" si="151"/>
        <v>22860.75</v>
      </c>
      <c r="O231" s="43">
        <f t="shared" si="152"/>
        <v>-0.50694968450291444</v>
      </c>
      <c r="P231" s="43">
        <f t="shared" si="153"/>
        <v>-0.55169887252168026</v>
      </c>
      <c r="Q231" s="43">
        <f t="shared" si="154"/>
        <v>0.58356571853504369</v>
      </c>
      <c r="R231" s="43">
        <f t="shared" si="155"/>
        <v>0.47508283848955091</v>
      </c>
      <c r="S231" s="21">
        <f t="shared" si="156"/>
        <v>14015.599246910566</v>
      </c>
      <c r="T231" s="22">
        <f t="shared" si="162"/>
        <v>36876.349246910569</v>
      </c>
      <c r="U231" s="22">
        <f t="shared" si="163"/>
        <v>8845.1507530894341</v>
      </c>
      <c r="V231" s="21">
        <f t="shared" si="157"/>
        <v>34450</v>
      </c>
      <c r="W231" s="21">
        <f t="shared" si="158"/>
        <v>35473</v>
      </c>
      <c r="X231" s="21">
        <f t="shared" si="159"/>
        <v>9520</v>
      </c>
      <c r="Y231" s="21">
        <f t="shared" si="160"/>
        <v>12000</v>
      </c>
      <c r="Z231" s="23">
        <f t="shared" si="164"/>
        <v>22860.75</v>
      </c>
      <c r="AA231" s="20">
        <f t="shared" si="165"/>
        <v>4</v>
      </c>
      <c r="AB231" s="1" t="s">
        <v>863</v>
      </c>
      <c r="AE231" s="55"/>
      <c r="AF231" s="58">
        <f t="shared" si="161"/>
        <v>0</v>
      </c>
    </row>
    <row r="232" spans="1:32" ht="15" hidden="1" x14ac:dyDescent="0.2">
      <c r="A232" s="5" t="s">
        <v>453</v>
      </c>
      <c r="B232" s="10" t="s">
        <v>454</v>
      </c>
      <c r="C232" s="11" t="s">
        <v>20</v>
      </c>
      <c r="D232" s="12">
        <v>80</v>
      </c>
      <c r="E232" s="36">
        <v>4000</v>
      </c>
      <c r="F232" s="35">
        <f t="shared" si="147"/>
        <v>320000</v>
      </c>
      <c r="G232" s="40">
        <v>3614</v>
      </c>
      <c r="H232" s="25">
        <f t="shared" si="148"/>
        <v>289120</v>
      </c>
      <c r="I232" s="16">
        <v>2500</v>
      </c>
      <c r="J232" s="17">
        <f t="shared" si="149"/>
        <v>200000</v>
      </c>
      <c r="K232" s="28">
        <v>8000</v>
      </c>
      <c r="L232" s="29">
        <f t="shared" si="150"/>
        <v>640000</v>
      </c>
      <c r="M232" s="47">
        <f t="shared" si="146"/>
        <v>3371.3333333333335</v>
      </c>
      <c r="N232" s="46">
        <f t="shared" si="151"/>
        <v>4528.5</v>
      </c>
      <c r="O232" s="43">
        <f t="shared" si="152"/>
        <v>0.11670531080931879</v>
      </c>
      <c r="P232" s="43">
        <f t="shared" si="153"/>
        <v>0.20194324831621946</v>
      </c>
      <c r="Q232" s="43">
        <f t="shared" si="154"/>
        <v>0.44794081925582419</v>
      </c>
      <c r="R232" s="43">
        <f t="shared" si="155"/>
        <v>-0.76658937838136243</v>
      </c>
      <c r="S232" s="21">
        <f t="shared" si="156"/>
        <v>2400.1213163782645</v>
      </c>
      <c r="T232" s="22">
        <f t="shared" si="162"/>
        <v>6928.621316378265</v>
      </c>
      <c r="U232" s="22">
        <f t="shared" si="163"/>
        <v>2128.3786836217355</v>
      </c>
      <c r="V232" s="21">
        <f t="shared" si="157"/>
        <v>4000</v>
      </c>
      <c r="W232" s="21">
        <f t="shared" si="158"/>
        <v>3614</v>
      </c>
      <c r="X232" s="21">
        <f t="shared" si="159"/>
        <v>2500</v>
      </c>
      <c r="Y232" s="21" t="str">
        <f t="shared" si="160"/>
        <v/>
      </c>
      <c r="Z232" s="23">
        <f t="shared" si="164"/>
        <v>3371.3333333333335</v>
      </c>
      <c r="AA232" s="20">
        <f t="shared" si="165"/>
        <v>3</v>
      </c>
      <c r="AB232" s="1" t="s">
        <v>863</v>
      </c>
      <c r="AE232" s="55"/>
      <c r="AF232" s="58">
        <f t="shared" si="161"/>
        <v>0</v>
      </c>
    </row>
    <row r="233" spans="1:32" ht="15" hidden="1" x14ac:dyDescent="0.2">
      <c r="A233" s="5" t="s">
        <v>455</v>
      </c>
      <c r="B233" s="10" t="s">
        <v>456</v>
      </c>
      <c r="C233" s="11" t="s">
        <v>41</v>
      </c>
      <c r="D233" s="12">
        <v>200</v>
      </c>
      <c r="E233" s="36">
        <v>50000</v>
      </c>
      <c r="F233" s="35">
        <f t="shared" si="147"/>
        <v>10000000</v>
      </c>
      <c r="G233" s="40">
        <v>45711</v>
      </c>
      <c r="H233" s="25">
        <f t="shared" si="148"/>
        <v>9142200</v>
      </c>
      <c r="I233" s="16">
        <v>12300</v>
      </c>
      <c r="J233" s="17">
        <f t="shared" si="149"/>
        <v>2460000</v>
      </c>
      <c r="K233" s="28">
        <v>14000</v>
      </c>
      <c r="L233" s="29">
        <f t="shared" si="150"/>
        <v>2800000</v>
      </c>
      <c r="M233" s="47">
        <f t="shared" si="146"/>
        <v>30502.75</v>
      </c>
      <c r="N233" s="46">
        <f t="shared" ref="N233:N264" si="167">AVERAGE(E233,G233,I233,K233)</f>
        <v>30502.75</v>
      </c>
      <c r="O233" s="43">
        <f t="shared" ref="O233:O264" si="168">1-E233/N233</f>
        <v>-0.63919646589241963</v>
      </c>
      <c r="P233" s="43">
        <f t="shared" ref="P233:P264" si="169">1-G233/N233</f>
        <v>-0.49858619304816787</v>
      </c>
      <c r="Q233" s="43">
        <f t="shared" ref="Q233:Q264" si="170">1-I233/N233</f>
        <v>0.59675766939046482</v>
      </c>
      <c r="R233" s="43">
        <f t="shared" ref="R233:R264" si="171">1-K233/N233</f>
        <v>0.54102498955012246</v>
      </c>
      <c r="S233" s="21">
        <f t="shared" ref="S233:S264" si="172">STDEV(E233,G233,I233,K233)</f>
        <v>20125.559957013204</v>
      </c>
      <c r="T233" s="22">
        <f t="shared" si="162"/>
        <v>50628.309957013204</v>
      </c>
      <c r="U233" s="22">
        <f t="shared" si="163"/>
        <v>10377.190042986796</v>
      </c>
      <c r="V233" s="21">
        <f t="shared" ref="V233:V264" si="173">IF(AND(E233&lt;=$T233,E233&gt;=$U233),E233,"")</f>
        <v>50000</v>
      </c>
      <c r="W233" s="21">
        <f t="shared" ref="W233:W264" si="174">IF(AND(G233&lt;=$T233,G233&gt;=$U233),G233,"")</f>
        <v>45711</v>
      </c>
      <c r="X233" s="21">
        <f t="shared" ref="X233:X264" si="175">IF(AND(I233&lt;=$T233,I233&gt;=$U233),I233,"")</f>
        <v>12300</v>
      </c>
      <c r="Y233" s="21">
        <f t="shared" ref="Y233:Y264" si="176">IF(AND(K233&lt;=$T233,K233&gt;=$U233),K233,"")</f>
        <v>14000</v>
      </c>
      <c r="Z233" s="23">
        <f t="shared" si="164"/>
        <v>30502.75</v>
      </c>
      <c r="AA233" s="20">
        <f t="shared" si="165"/>
        <v>4</v>
      </c>
      <c r="AB233" s="1" t="s">
        <v>863</v>
      </c>
      <c r="AE233" s="55"/>
      <c r="AF233" s="58">
        <f t="shared" si="161"/>
        <v>0</v>
      </c>
    </row>
    <row r="234" spans="1:32" ht="15" hidden="1" x14ac:dyDescent="0.2">
      <c r="A234" s="5" t="s">
        <v>457</v>
      </c>
      <c r="B234" s="10" t="s">
        <v>458</v>
      </c>
      <c r="C234" s="11" t="s">
        <v>20</v>
      </c>
      <c r="D234" s="12">
        <v>80</v>
      </c>
      <c r="E234" s="36">
        <v>8750</v>
      </c>
      <c r="F234" s="35">
        <f t="shared" si="147"/>
        <v>700000</v>
      </c>
      <c r="G234" s="40">
        <v>8140</v>
      </c>
      <c r="H234" s="25">
        <f t="shared" si="148"/>
        <v>651200</v>
      </c>
      <c r="I234" s="16">
        <v>3000</v>
      </c>
      <c r="J234" s="17">
        <f t="shared" si="149"/>
        <v>240000</v>
      </c>
      <c r="K234" s="28">
        <v>9000</v>
      </c>
      <c r="L234" s="29">
        <f t="shared" si="150"/>
        <v>720000</v>
      </c>
      <c r="M234" s="47">
        <f t="shared" si="146"/>
        <v>8630</v>
      </c>
      <c r="N234" s="46">
        <f t="shared" si="167"/>
        <v>7222.5</v>
      </c>
      <c r="O234" s="43">
        <f t="shared" si="168"/>
        <v>-0.21149186569747314</v>
      </c>
      <c r="P234" s="43">
        <f t="shared" si="169"/>
        <v>-0.12703357563170647</v>
      </c>
      <c r="Q234" s="43">
        <f t="shared" si="170"/>
        <v>0.5846313603322949</v>
      </c>
      <c r="R234" s="43">
        <f t="shared" si="171"/>
        <v>-0.24610591900311518</v>
      </c>
      <c r="S234" s="21">
        <f t="shared" si="172"/>
        <v>2838.0788690004138</v>
      </c>
      <c r="T234" s="22">
        <f t="shared" si="162"/>
        <v>10060.578869000414</v>
      </c>
      <c r="U234" s="22">
        <f t="shared" si="163"/>
        <v>4384.4211309995862</v>
      </c>
      <c r="V234" s="21">
        <f t="shared" si="173"/>
        <v>8750</v>
      </c>
      <c r="W234" s="21">
        <f t="shared" si="174"/>
        <v>8140</v>
      </c>
      <c r="X234" s="21" t="str">
        <f t="shared" si="175"/>
        <v/>
      </c>
      <c r="Y234" s="21">
        <f t="shared" si="176"/>
        <v>9000</v>
      </c>
      <c r="Z234" s="23">
        <f t="shared" si="164"/>
        <v>8630</v>
      </c>
      <c r="AA234" s="20">
        <f t="shared" si="165"/>
        <v>3</v>
      </c>
      <c r="AB234" s="1" t="s">
        <v>863</v>
      </c>
      <c r="AE234" s="55"/>
      <c r="AF234" s="58">
        <f t="shared" si="161"/>
        <v>0</v>
      </c>
    </row>
    <row r="235" spans="1:32" ht="15" hidden="1" x14ac:dyDescent="0.2">
      <c r="A235" s="5" t="s">
        <v>459</v>
      </c>
      <c r="B235" s="10" t="s">
        <v>460</v>
      </c>
      <c r="C235" s="11" t="s">
        <v>41</v>
      </c>
      <c r="D235" s="12">
        <v>80</v>
      </c>
      <c r="E235" s="36">
        <v>60500</v>
      </c>
      <c r="F235" s="35">
        <f t="shared" si="147"/>
        <v>4840000</v>
      </c>
      <c r="G235" s="40">
        <v>57466</v>
      </c>
      <c r="H235" s="25">
        <f t="shared" si="148"/>
        <v>4597280</v>
      </c>
      <c r="I235" s="16">
        <v>14630</v>
      </c>
      <c r="J235" s="17">
        <f t="shared" si="149"/>
        <v>1170400</v>
      </c>
      <c r="K235" s="28">
        <v>18000</v>
      </c>
      <c r="L235" s="29">
        <f t="shared" si="150"/>
        <v>1440000</v>
      </c>
      <c r="M235" s="47">
        <f t="shared" si="146"/>
        <v>37649</v>
      </c>
      <c r="N235" s="46">
        <f t="shared" si="167"/>
        <v>37649</v>
      </c>
      <c r="O235" s="43">
        <f t="shared" si="168"/>
        <v>-0.60694839172355186</v>
      </c>
      <c r="P235" s="43">
        <f t="shared" si="169"/>
        <v>-0.52636192196339882</v>
      </c>
      <c r="Q235" s="43">
        <f t="shared" si="170"/>
        <v>0.61141066163775926</v>
      </c>
      <c r="R235" s="43">
        <f t="shared" si="171"/>
        <v>0.5218996520491912</v>
      </c>
      <c r="S235" s="21">
        <f t="shared" si="172"/>
        <v>24703.840807993129</v>
      </c>
      <c r="T235" s="22">
        <f t="shared" si="162"/>
        <v>62352.840807993125</v>
      </c>
      <c r="U235" s="22">
        <f t="shared" si="163"/>
        <v>12945.159192006871</v>
      </c>
      <c r="V235" s="21">
        <f t="shared" si="173"/>
        <v>60500</v>
      </c>
      <c r="W235" s="21">
        <f t="shared" si="174"/>
        <v>57466</v>
      </c>
      <c r="X235" s="21">
        <f t="shared" si="175"/>
        <v>14630</v>
      </c>
      <c r="Y235" s="21">
        <f t="shared" si="176"/>
        <v>18000</v>
      </c>
      <c r="Z235" s="23">
        <f t="shared" si="164"/>
        <v>37649</v>
      </c>
      <c r="AA235" s="20">
        <f t="shared" si="165"/>
        <v>4</v>
      </c>
      <c r="AB235" s="1" t="s">
        <v>863</v>
      </c>
      <c r="AE235" s="55"/>
      <c r="AF235" s="58">
        <f t="shared" si="161"/>
        <v>0</v>
      </c>
    </row>
    <row r="236" spans="1:32" ht="15" hidden="1" x14ac:dyDescent="0.2">
      <c r="A236" s="5" t="s">
        <v>461</v>
      </c>
      <c r="B236" s="10" t="s">
        <v>462</v>
      </c>
      <c r="C236" s="11" t="s">
        <v>20</v>
      </c>
      <c r="D236" s="12">
        <v>80</v>
      </c>
      <c r="E236" s="36">
        <v>10500</v>
      </c>
      <c r="F236" s="35">
        <f t="shared" si="147"/>
        <v>840000</v>
      </c>
      <c r="G236" s="40">
        <v>10143</v>
      </c>
      <c r="H236" s="25">
        <f t="shared" si="148"/>
        <v>811440</v>
      </c>
      <c r="I236" s="16">
        <v>3650</v>
      </c>
      <c r="J236" s="17">
        <f t="shared" si="149"/>
        <v>292000</v>
      </c>
      <c r="K236" s="28">
        <v>12000</v>
      </c>
      <c r="L236" s="29">
        <f t="shared" si="150"/>
        <v>960000</v>
      </c>
      <c r="M236" s="47">
        <f t="shared" si="146"/>
        <v>10881</v>
      </c>
      <c r="N236" s="46">
        <f t="shared" si="167"/>
        <v>9073.25</v>
      </c>
      <c r="O236" s="43">
        <f t="shared" si="168"/>
        <v>-0.15724795415093817</v>
      </c>
      <c r="P236" s="43">
        <f t="shared" si="169"/>
        <v>-0.11790152370980622</v>
      </c>
      <c r="Q236" s="43">
        <f t="shared" si="170"/>
        <v>0.59771856831895964</v>
      </c>
      <c r="R236" s="43">
        <f t="shared" si="171"/>
        <v>-0.32256909045821502</v>
      </c>
      <c r="S236" s="21">
        <f t="shared" si="172"/>
        <v>3703.938748143657</v>
      </c>
      <c r="T236" s="22">
        <f t="shared" si="162"/>
        <v>12777.188748143657</v>
      </c>
      <c r="U236" s="22">
        <f t="shared" si="163"/>
        <v>5369.311251856343</v>
      </c>
      <c r="V236" s="21">
        <f t="shared" si="173"/>
        <v>10500</v>
      </c>
      <c r="W236" s="21">
        <f t="shared" si="174"/>
        <v>10143</v>
      </c>
      <c r="X236" s="21" t="str">
        <f t="shared" si="175"/>
        <v/>
      </c>
      <c r="Y236" s="21">
        <f t="shared" si="176"/>
        <v>12000</v>
      </c>
      <c r="Z236" s="23">
        <f t="shared" si="164"/>
        <v>10881</v>
      </c>
      <c r="AA236" s="20">
        <f t="shared" si="165"/>
        <v>3</v>
      </c>
      <c r="AB236" s="1" t="s">
        <v>863</v>
      </c>
      <c r="AE236" s="55"/>
      <c r="AF236" s="58">
        <f t="shared" si="161"/>
        <v>0</v>
      </c>
    </row>
    <row r="237" spans="1:32" ht="15" hidden="1" x14ac:dyDescent="0.2">
      <c r="A237" s="5" t="s">
        <v>463</v>
      </c>
      <c r="B237" s="10" t="s">
        <v>464</v>
      </c>
      <c r="C237" s="11" t="s">
        <v>41</v>
      </c>
      <c r="D237" s="12">
        <v>40</v>
      </c>
      <c r="E237" s="36">
        <v>70000</v>
      </c>
      <c r="F237" s="35">
        <f t="shared" si="147"/>
        <v>2800000</v>
      </c>
      <c r="G237" s="40">
        <v>65877</v>
      </c>
      <c r="H237" s="25">
        <f t="shared" si="148"/>
        <v>2635080</v>
      </c>
      <c r="I237" s="16">
        <v>17300</v>
      </c>
      <c r="J237" s="17">
        <f t="shared" si="149"/>
        <v>692000</v>
      </c>
      <c r="K237" s="28">
        <v>19000</v>
      </c>
      <c r="L237" s="29">
        <f t="shared" si="150"/>
        <v>760000</v>
      </c>
      <c r="M237" s="47">
        <f t="shared" si="146"/>
        <v>43044.25</v>
      </c>
      <c r="N237" s="46">
        <f t="shared" si="167"/>
        <v>43044.25</v>
      </c>
      <c r="O237" s="43">
        <f t="shared" si="168"/>
        <v>-0.62623346904638821</v>
      </c>
      <c r="P237" s="43">
        <f t="shared" si="169"/>
        <v>-0.53044831771955603</v>
      </c>
      <c r="Q237" s="43">
        <f t="shared" si="170"/>
        <v>0.5980880140785354</v>
      </c>
      <c r="R237" s="43">
        <f t="shared" si="171"/>
        <v>0.55859377268740884</v>
      </c>
      <c r="S237" s="21">
        <f t="shared" si="172"/>
        <v>28803.005032750778</v>
      </c>
      <c r="T237" s="22">
        <f t="shared" si="162"/>
        <v>71847.255032750778</v>
      </c>
      <c r="U237" s="22">
        <f t="shared" si="163"/>
        <v>14241.244967249222</v>
      </c>
      <c r="V237" s="21">
        <f t="shared" si="173"/>
        <v>70000</v>
      </c>
      <c r="W237" s="21">
        <f t="shared" si="174"/>
        <v>65877</v>
      </c>
      <c r="X237" s="21">
        <f t="shared" si="175"/>
        <v>17300</v>
      </c>
      <c r="Y237" s="21">
        <f t="shared" si="176"/>
        <v>19000</v>
      </c>
      <c r="Z237" s="23">
        <f t="shared" si="164"/>
        <v>43044.25</v>
      </c>
      <c r="AA237" s="20">
        <f t="shared" si="165"/>
        <v>4</v>
      </c>
      <c r="AB237" s="1" t="s">
        <v>863</v>
      </c>
      <c r="AE237" s="55"/>
      <c r="AF237" s="58">
        <f t="shared" si="161"/>
        <v>0</v>
      </c>
    </row>
    <row r="238" spans="1:32" ht="15" hidden="1" x14ac:dyDescent="0.2">
      <c r="A238" s="5" t="s">
        <v>465</v>
      </c>
      <c r="B238" s="10" t="s">
        <v>466</v>
      </c>
      <c r="C238" s="11" t="s">
        <v>20</v>
      </c>
      <c r="D238" s="12">
        <v>20</v>
      </c>
      <c r="E238" s="36">
        <v>16800</v>
      </c>
      <c r="F238" s="35">
        <f t="shared" si="147"/>
        <v>336000</v>
      </c>
      <c r="G238" s="40">
        <v>17300</v>
      </c>
      <c r="H238" s="25">
        <f t="shared" si="148"/>
        <v>346000</v>
      </c>
      <c r="I238" s="16">
        <v>4000</v>
      </c>
      <c r="J238" s="17">
        <f t="shared" si="149"/>
        <v>80000</v>
      </c>
      <c r="K238" s="28">
        <v>12500</v>
      </c>
      <c r="L238" s="29">
        <f t="shared" si="150"/>
        <v>250000</v>
      </c>
      <c r="M238" s="47">
        <f t="shared" si="146"/>
        <v>15533.333333333334</v>
      </c>
      <c r="N238" s="46">
        <f t="shared" si="167"/>
        <v>12650</v>
      </c>
      <c r="O238" s="43">
        <f t="shared" si="168"/>
        <v>-0.32806324110671947</v>
      </c>
      <c r="P238" s="43">
        <f t="shared" si="169"/>
        <v>-0.36758893280632421</v>
      </c>
      <c r="Q238" s="43">
        <f t="shared" si="170"/>
        <v>0.6837944664031621</v>
      </c>
      <c r="R238" s="43">
        <f t="shared" si="171"/>
        <v>1.1857707509881465E-2</v>
      </c>
      <c r="S238" s="21">
        <f t="shared" si="172"/>
        <v>6156.0268572080377</v>
      </c>
      <c r="T238" s="22">
        <f t="shared" si="162"/>
        <v>18806.026857208039</v>
      </c>
      <c r="U238" s="22">
        <f t="shared" si="163"/>
        <v>6493.9731427919623</v>
      </c>
      <c r="V238" s="21">
        <f t="shared" si="173"/>
        <v>16800</v>
      </c>
      <c r="W238" s="21">
        <f t="shared" si="174"/>
        <v>17300</v>
      </c>
      <c r="X238" s="21" t="str">
        <f t="shared" si="175"/>
        <v/>
      </c>
      <c r="Y238" s="21">
        <f t="shared" si="176"/>
        <v>12500</v>
      </c>
      <c r="Z238" s="23">
        <f t="shared" si="164"/>
        <v>15533.333333333334</v>
      </c>
      <c r="AA238" s="20">
        <f t="shared" si="165"/>
        <v>3</v>
      </c>
      <c r="AB238" s="1" t="s">
        <v>863</v>
      </c>
      <c r="AE238" s="55"/>
      <c r="AF238" s="58">
        <f t="shared" si="161"/>
        <v>0</v>
      </c>
    </row>
    <row r="239" spans="1:32" ht="15" hidden="1" x14ac:dyDescent="0.2">
      <c r="A239" s="5" t="s">
        <v>467</v>
      </c>
      <c r="B239" s="10" t="s">
        <v>468</v>
      </c>
      <c r="C239" s="11" t="s">
        <v>41</v>
      </c>
      <c r="D239" s="12">
        <v>40</v>
      </c>
      <c r="E239" s="36">
        <v>105000</v>
      </c>
      <c r="F239" s="35">
        <f t="shared" si="147"/>
        <v>4200000</v>
      </c>
      <c r="G239" s="40">
        <v>103433</v>
      </c>
      <c r="H239" s="25">
        <f t="shared" si="148"/>
        <v>4137320</v>
      </c>
      <c r="I239" s="16">
        <v>21432</v>
      </c>
      <c r="J239" s="17">
        <f t="shared" si="149"/>
        <v>857280</v>
      </c>
      <c r="K239" s="28">
        <v>20000</v>
      </c>
      <c r="L239" s="29">
        <f t="shared" si="150"/>
        <v>800000</v>
      </c>
      <c r="M239" s="47">
        <f t="shared" si="146"/>
        <v>62466.25</v>
      </c>
      <c r="N239" s="46">
        <f t="shared" si="167"/>
        <v>62466.25</v>
      </c>
      <c r="O239" s="43">
        <f t="shared" si="168"/>
        <v>-0.68090769015268249</v>
      </c>
      <c r="P239" s="43">
        <f t="shared" si="169"/>
        <v>-0.65582214395773719</v>
      </c>
      <c r="Q239" s="43">
        <f t="shared" si="170"/>
        <v>0.6569027274728354</v>
      </c>
      <c r="R239" s="43">
        <f t="shared" si="171"/>
        <v>0.67982710663758428</v>
      </c>
      <c r="S239" s="21">
        <f t="shared" si="172"/>
        <v>48216.824714857918</v>
      </c>
      <c r="T239" s="22">
        <f t="shared" si="162"/>
        <v>110683.07471485791</v>
      </c>
      <c r="U239" s="22">
        <f t="shared" si="163"/>
        <v>14249.425285142082</v>
      </c>
      <c r="V239" s="21">
        <f t="shared" si="173"/>
        <v>105000</v>
      </c>
      <c r="W239" s="21">
        <f t="shared" si="174"/>
        <v>103433</v>
      </c>
      <c r="X239" s="21">
        <f t="shared" si="175"/>
        <v>21432</v>
      </c>
      <c r="Y239" s="21">
        <f t="shared" si="176"/>
        <v>20000</v>
      </c>
      <c r="Z239" s="23">
        <f t="shared" si="164"/>
        <v>62466.25</v>
      </c>
      <c r="AA239" s="20">
        <f t="shared" si="165"/>
        <v>4</v>
      </c>
      <c r="AB239" s="1" t="s">
        <v>863</v>
      </c>
      <c r="AE239" s="55"/>
      <c r="AF239" s="58">
        <f t="shared" si="161"/>
        <v>0</v>
      </c>
    </row>
    <row r="240" spans="1:32" ht="15" hidden="1" x14ac:dyDescent="0.2">
      <c r="A240" s="5" t="s">
        <v>469</v>
      </c>
      <c r="B240" s="10" t="s">
        <v>470</v>
      </c>
      <c r="C240" s="11" t="s">
        <v>20</v>
      </c>
      <c r="D240" s="12">
        <v>20</v>
      </c>
      <c r="E240" s="36">
        <v>14500</v>
      </c>
      <c r="F240" s="35">
        <f t="shared" si="147"/>
        <v>290000</v>
      </c>
      <c r="G240" s="40">
        <v>13964</v>
      </c>
      <c r="H240" s="25">
        <f t="shared" si="148"/>
        <v>279280</v>
      </c>
      <c r="I240" s="16">
        <v>4320</v>
      </c>
      <c r="J240" s="17">
        <f t="shared" si="149"/>
        <v>86400</v>
      </c>
      <c r="K240" s="28">
        <v>13000</v>
      </c>
      <c r="L240" s="29">
        <f t="shared" si="150"/>
        <v>260000</v>
      </c>
      <c r="M240" s="47">
        <f t="shared" si="146"/>
        <v>13821.333333333334</v>
      </c>
      <c r="N240" s="46">
        <f t="shared" si="167"/>
        <v>11446</v>
      </c>
      <c r="O240" s="43">
        <f t="shared" si="168"/>
        <v>-0.2668181023938494</v>
      </c>
      <c r="P240" s="43">
        <f t="shared" si="169"/>
        <v>-0.21998951598811822</v>
      </c>
      <c r="Q240" s="43">
        <f t="shared" si="170"/>
        <v>0.62257557225231519</v>
      </c>
      <c r="R240" s="43">
        <f t="shared" si="171"/>
        <v>-0.13576795387034779</v>
      </c>
      <c r="S240" s="21">
        <f t="shared" si="172"/>
        <v>4791.0344046632217</v>
      </c>
      <c r="T240" s="22">
        <f t="shared" si="162"/>
        <v>16237.034404663222</v>
      </c>
      <c r="U240" s="22">
        <f t="shared" si="163"/>
        <v>6654.9655953367783</v>
      </c>
      <c r="V240" s="21">
        <f t="shared" si="173"/>
        <v>14500</v>
      </c>
      <c r="W240" s="21">
        <f t="shared" si="174"/>
        <v>13964</v>
      </c>
      <c r="X240" s="21" t="str">
        <f t="shared" si="175"/>
        <v/>
      </c>
      <c r="Y240" s="21">
        <f t="shared" si="176"/>
        <v>13000</v>
      </c>
      <c r="Z240" s="23">
        <f t="shared" si="164"/>
        <v>13821.333333333334</v>
      </c>
      <c r="AA240" s="20">
        <f t="shared" si="165"/>
        <v>3</v>
      </c>
      <c r="AB240" s="1" t="s">
        <v>863</v>
      </c>
      <c r="AE240" s="55"/>
      <c r="AF240" s="58">
        <f t="shared" si="161"/>
        <v>0</v>
      </c>
    </row>
    <row r="241" spans="1:32" ht="15" hidden="1" x14ac:dyDescent="0.2">
      <c r="A241" s="5" t="s">
        <v>471</v>
      </c>
      <c r="B241" s="10" t="s">
        <v>472</v>
      </c>
      <c r="C241" s="11" t="s">
        <v>41</v>
      </c>
      <c r="D241" s="12">
        <v>20</v>
      </c>
      <c r="E241" s="36">
        <v>112980</v>
      </c>
      <c r="F241" s="35">
        <f t="shared" si="147"/>
        <v>2259600</v>
      </c>
      <c r="G241" s="40">
        <v>106443</v>
      </c>
      <c r="H241" s="25">
        <f t="shared" si="148"/>
        <v>2128860</v>
      </c>
      <c r="I241" s="16">
        <v>31876</v>
      </c>
      <c r="J241" s="17">
        <f t="shared" si="149"/>
        <v>637520</v>
      </c>
      <c r="K241" s="28">
        <v>25000</v>
      </c>
      <c r="L241" s="29">
        <f t="shared" si="150"/>
        <v>500000</v>
      </c>
      <c r="M241" s="47">
        <f t="shared" si="146"/>
        <v>69074.75</v>
      </c>
      <c r="N241" s="46">
        <f t="shared" si="167"/>
        <v>69074.75</v>
      </c>
      <c r="O241" s="43">
        <f t="shared" si="168"/>
        <v>-0.63561938334919788</v>
      </c>
      <c r="P241" s="43">
        <f t="shared" si="169"/>
        <v>-0.54098277590581212</v>
      </c>
      <c r="Q241" s="43">
        <f t="shared" si="170"/>
        <v>0.53852891251868451</v>
      </c>
      <c r="R241" s="43">
        <f t="shared" si="171"/>
        <v>0.63807324673632548</v>
      </c>
      <c r="S241" s="21">
        <f t="shared" si="172"/>
        <v>47082.861973156789</v>
      </c>
      <c r="T241" s="22">
        <f t="shared" si="162"/>
        <v>116157.61197315679</v>
      </c>
      <c r="U241" s="22">
        <f t="shared" si="163"/>
        <v>21991.888026843211</v>
      </c>
      <c r="V241" s="21">
        <f t="shared" si="173"/>
        <v>112980</v>
      </c>
      <c r="W241" s="21">
        <f t="shared" si="174"/>
        <v>106443</v>
      </c>
      <c r="X241" s="21">
        <f t="shared" si="175"/>
        <v>31876</v>
      </c>
      <c r="Y241" s="21">
        <f t="shared" si="176"/>
        <v>25000</v>
      </c>
      <c r="Z241" s="23">
        <f t="shared" si="164"/>
        <v>69074.75</v>
      </c>
      <c r="AA241" s="20">
        <f t="shared" si="165"/>
        <v>4</v>
      </c>
      <c r="AB241" s="1" t="s">
        <v>863</v>
      </c>
      <c r="AE241" s="55"/>
      <c r="AF241" s="58">
        <f t="shared" si="161"/>
        <v>0</v>
      </c>
    </row>
    <row r="242" spans="1:32" ht="15" hidden="1" x14ac:dyDescent="0.2">
      <c r="A242" s="5" t="s">
        <v>473</v>
      </c>
      <c r="B242" s="10" t="s">
        <v>395</v>
      </c>
      <c r="C242" s="11" t="s">
        <v>20</v>
      </c>
      <c r="D242" s="12">
        <v>5</v>
      </c>
      <c r="E242" s="36">
        <v>44800</v>
      </c>
      <c r="F242" s="35">
        <f t="shared" si="147"/>
        <v>224000</v>
      </c>
      <c r="G242" s="40">
        <v>42995</v>
      </c>
      <c r="H242" s="25">
        <f t="shared" si="148"/>
        <v>214975</v>
      </c>
      <c r="I242" s="16">
        <v>9100</v>
      </c>
      <c r="J242" s="17">
        <f t="shared" si="149"/>
        <v>45500</v>
      </c>
      <c r="K242" s="28">
        <v>14000</v>
      </c>
      <c r="L242" s="29">
        <f t="shared" si="150"/>
        <v>70000</v>
      </c>
      <c r="M242" s="47">
        <f t="shared" si="146"/>
        <v>27723.75</v>
      </c>
      <c r="N242" s="46">
        <f t="shared" si="167"/>
        <v>27723.75</v>
      </c>
      <c r="O242" s="43">
        <f t="shared" si="168"/>
        <v>-0.6159430091528022</v>
      </c>
      <c r="P242" s="43">
        <f t="shared" si="169"/>
        <v>-0.55083637675278418</v>
      </c>
      <c r="Q242" s="43">
        <f t="shared" si="170"/>
        <v>0.6717615762658371</v>
      </c>
      <c r="R242" s="43">
        <f t="shared" si="171"/>
        <v>0.49501780963974928</v>
      </c>
      <c r="S242" s="21">
        <f t="shared" si="172"/>
        <v>18797.116523108893</v>
      </c>
      <c r="T242" s="22">
        <f t="shared" si="162"/>
        <v>46520.866523108896</v>
      </c>
      <c r="U242" s="22">
        <f t="shared" si="163"/>
        <v>8926.6334768911074</v>
      </c>
      <c r="V242" s="21">
        <f t="shared" si="173"/>
        <v>44800</v>
      </c>
      <c r="W242" s="21">
        <f t="shared" si="174"/>
        <v>42995</v>
      </c>
      <c r="X242" s="21">
        <f t="shared" si="175"/>
        <v>9100</v>
      </c>
      <c r="Y242" s="21">
        <f t="shared" si="176"/>
        <v>14000</v>
      </c>
      <c r="Z242" s="23">
        <f t="shared" si="164"/>
        <v>27723.75</v>
      </c>
      <c r="AA242" s="20">
        <f t="shared" si="165"/>
        <v>4</v>
      </c>
      <c r="AB242" s="1" t="s">
        <v>863</v>
      </c>
      <c r="AE242" s="55"/>
      <c r="AF242" s="58">
        <f t="shared" si="161"/>
        <v>0</v>
      </c>
    </row>
    <row r="243" spans="1:32" ht="15" hidden="1" x14ac:dyDescent="0.2">
      <c r="A243" s="5" t="s">
        <v>474</v>
      </c>
      <c r="B243" s="10" t="s">
        <v>475</v>
      </c>
      <c r="C243" s="11" t="s">
        <v>41</v>
      </c>
      <c r="D243" s="12">
        <v>10</v>
      </c>
      <c r="E243" s="36">
        <v>216160</v>
      </c>
      <c r="F243" s="35">
        <f t="shared" si="147"/>
        <v>2161600</v>
      </c>
      <c r="G243" s="40">
        <v>211130</v>
      </c>
      <c r="H243" s="25">
        <f t="shared" si="148"/>
        <v>2111300</v>
      </c>
      <c r="I243" s="16">
        <v>56493</v>
      </c>
      <c r="J243" s="17">
        <f t="shared" si="149"/>
        <v>564930</v>
      </c>
      <c r="K243" s="28">
        <v>28000</v>
      </c>
      <c r="L243" s="29">
        <f t="shared" si="150"/>
        <v>280000</v>
      </c>
      <c r="M243" s="47">
        <f t="shared" si="146"/>
        <v>161261</v>
      </c>
      <c r="N243" s="46">
        <f t="shared" si="167"/>
        <v>127945.75</v>
      </c>
      <c r="O243" s="43">
        <f t="shared" si="168"/>
        <v>-0.68946604322535143</v>
      </c>
      <c r="P243" s="43">
        <f t="shared" si="169"/>
        <v>-0.65015250604260011</v>
      </c>
      <c r="Q243" s="43">
        <f t="shared" si="170"/>
        <v>0.55846130098107993</v>
      </c>
      <c r="R243" s="43">
        <f t="shared" si="171"/>
        <v>0.78115724828687161</v>
      </c>
      <c r="S243" s="21">
        <f t="shared" si="172"/>
        <v>99659.456445019139</v>
      </c>
      <c r="T243" s="22">
        <f t="shared" si="162"/>
        <v>227605.20644501914</v>
      </c>
      <c r="U243" s="22">
        <f t="shared" si="163"/>
        <v>28286.293554980861</v>
      </c>
      <c r="V243" s="21">
        <f t="shared" si="173"/>
        <v>216160</v>
      </c>
      <c r="W243" s="21">
        <f t="shared" si="174"/>
        <v>211130</v>
      </c>
      <c r="X243" s="21">
        <f t="shared" si="175"/>
        <v>56493</v>
      </c>
      <c r="Y243" s="21" t="str">
        <f t="shared" si="176"/>
        <v/>
      </c>
      <c r="Z243" s="23">
        <f t="shared" si="164"/>
        <v>161261</v>
      </c>
      <c r="AA243" s="20">
        <f t="shared" si="165"/>
        <v>3</v>
      </c>
      <c r="AB243" s="1" t="s">
        <v>863</v>
      </c>
      <c r="AE243" s="55"/>
      <c r="AF243" s="58">
        <f t="shared" si="161"/>
        <v>0</v>
      </c>
    </row>
    <row r="244" spans="1:32" ht="15" hidden="1" x14ac:dyDescent="0.2">
      <c r="A244" s="5" t="s">
        <v>476</v>
      </c>
      <c r="B244" s="10" t="s">
        <v>477</v>
      </c>
      <c r="C244" s="11" t="s">
        <v>20</v>
      </c>
      <c r="D244" s="12">
        <v>5</v>
      </c>
      <c r="E244" s="36">
        <v>35560</v>
      </c>
      <c r="F244" s="35">
        <f t="shared" si="147"/>
        <v>177800</v>
      </c>
      <c r="G244" s="40">
        <v>37687</v>
      </c>
      <c r="H244" s="25">
        <f t="shared" si="148"/>
        <v>188435</v>
      </c>
      <c r="I244" s="16">
        <v>10000</v>
      </c>
      <c r="J244" s="17">
        <f t="shared" si="149"/>
        <v>50000</v>
      </c>
      <c r="K244" s="28">
        <v>16000</v>
      </c>
      <c r="L244" s="29">
        <f t="shared" si="150"/>
        <v>80000</v>
      </c>
      <c r="M244" s="47">
        <f t="shared" si="146"/>
        <v>29749</v>
      </c>
      <c r="N244" s="46">
        <f t="shared" si="167"/>
        <v>24811.75</v>
      </c>
      <c r="O244" s="43">
        <f t="shared" si="168"/>
        <v>-0.4331919352726028</v>
      </c>
      <c r="P244" s="43">
        <f t="shared" si="169"/>
        <v>-0.51891744838634923</v>
      </c>
      <c r="Q244" s="43">
        <f t="shared" si="170"/>
        <v>0.59696514756113528</v>
      </c>
      <c r="R244" s="43">
        <f t="shared" si="171"/>
        <v>0.35514423609781653</v>
      </c>
      <c r="S244" s="21">
        <f t="shared" si="172"/>
        <v>13884.425528267275</v>
      </c>
      <c r="T244" s="22">
        <f t="shared" si="162"/>
        <v>38696.175528267275</v>
      </c>
      <c r="U244" s="22">
        <f t="shared" si="163"/>
        <v>10927.324471732725</v>
      </c>
      <c r="V244" s="21">
        <f t="shared" si="173"/>
        <v>35560</v>
      </c>
      <c r="W244" s="21">
        <f t="shared" si="174"/>
        <v>37687</v>
      </c>
      <c r="X244" s="21" t="str">
        <f t="shared" si="175"/>
        <v/>
      </c>
      <c r="Y244" s="21">
        <f t="shared" si="176"/>
        <v>16000</v>
      </c>
      <c r="Z244" s="23">
        <f t="shared" si="164"/>
        <v>29749</v>
      </c>
      <c r="AA244" s="20">
        <f t="shared" si="165"/>
        <v>3</v>
      </c>
      <c r="AB244" s="1" t="s">
        <v>863</v>
      </c>
      <c r="AE244" s="55"/>
      <c r="AF244" s="58">
        <f t="shared" si="161"/>
        <v>0</v>
      </c>
    </row>
    <row r="245" spans="1:32" ht="15" hidden="1" x14ac:dyDescent="0.2">
      <c r="A245" s="5" t="s">
        <v>478</v>
      </c>
      <c r="B245" s="10" t="s">
        <v>479</v>
      </c>
      <c r="C245" s="11" t="s">
        <v>20</v>
      </c>
      <c r="D245" s="12">
        <v>1</v>
      </c>
      <c r="E245" s="36">
        <v>147000</v>
      </c>
      <c r="F245" s="35">
        <f t="shared" si="147"/>
        <v>147000</v>
      </c>
      <c r="G245" s="40">
        <v>143112</v>
      </c>
      <c r="H245" s="25">
        <f t="shared" si="148"/>
        <v>143112</v>
      </c>
      <c r="I245" s="16">
        <v>92500</v>
      </c>
      <c r="J245" s="17">
        <f t="shared" si="149"/>
        <v>92500</v>
      </c>
      <c r="K245" s="28">
        <v>60000</v>
      </c>
      <c r="L245" s="29">
        <f t="shared" si="150"/>
        <v>60000</v>
      </c>
      <c r="M245" s="47">
        <f t="shared" si="146"/>
        <v>127537.33333333333</v>
      </c>
      <c r="N245" s="46">
        <f t="shared" si="167"/>
        <v>110653</v>
      </c>
      <c r="O245" s="43">
        <f t="shared" si="168"/>
        <v>-0.32847731195719954</v>
      </c>
      <c r="P245" s="43">
        <f t="shared" si="169"/>
        <v>-0.29334044264502546</v>
      </c>
      <c r="Q245" s="43">
        <f t="shared" si="170"/>
        <v>0.16405339213577586</v>
      </c>
      <c r="R245" s="43">
        <f t="shared" si="171"/>
        <v>0.45776436246644914</v>
      </c>
      <c r="S245" s="21">
        <f t="shared" si="172"/>
        <v>41912.404321393922</v>
      </c>
      <c r="T245" s="22">
        <f t="shared" si="162"/>
        <v>152565.40432139393</v>
      </c>
      <c r="U245" s="22">
        <f t="shared" si="163"/>
        <v>68740.595678606071</v>
      </c>
      <c r="V245" s="21">
        <f t="shared" si="173"/>
        <v>147000</v>
      </c>
      <c r="W245" s="21">
        <f t="shared" si="174"/>
        <v>143112</v>
      </c>
      <c r="X245" s="21">
        <f t="shared" si="175"/>
        <v>92500</v>
      </c>
      <c r="Y245" s="21" t="str">
        <f t="shared" si="176"/>
        <v/>
      </c>
      <c r="Z245" s="23">
        <f t="shared" si="164"/>
        <v>127537.33333333333</v>
      </c>
      <c r="AA245" s="20">
        <f t="shared" si="165"/>
        <v>3</v>
      </c>
      <c r="AB245" s="1" t="s">
        <v>863</v>
      </c>
      <c r="AE245" s="55"/>
      <c r="AF245" s="58">
        <f t="shared" si="161"/>
        <v>0</v>
      </c>
    </row>
    <row r="246" spans="1:32" ht="15" hidden="1" x14ac:dyDescent="0.2">
      <c r="A246" s="5" t="s">
        <v>480</v>
      </c>
      <c r="B246" s="10" t="s">
        <v>481</v>
      </c>
      <c r="C246" s="11" t="s">
        <v>20</v>
      </c>
      <c r="D246" s="12">
        <v>1</v>
      </c>
      <c r="E246" s="36">
        <v>156800</v>
      </c>
      <c r="F246" s="35">
        <f t="shared" si="147"/>
        <v>156800</v>
      </c>
      <c r="G246" s="40">
        <v>163279</v>
      </c>
      <c r="H246" s="25">
        <f t="shared" si="148"/>
        <v>163279</v>
      </c>
      <c r="I246" s="16">
        <v>115000</v>
      </c>
      <c r="J246" s="17">
        <f t="shared" si="149"/>
        <v>115000</v>
      </c>
      <c r="K246" s="28">
        <v>70000</v>
      </c>
      <c r="L246" s="29">
        <f t="shared" si="150"/>
        <v>70000</v>
      </c>
      <c r="M246" s="47">
        <f t="shared" si="146"/>
        <v>145026.33333333334</v>
      </c>
      <c r="N246" s="46">
        <f t="shared" si="167"/>
        <v>126269.75</v>
      </c>
      <c r="O246" s="43">
        <f t="shared" si="168"/>
        <v>-0.2417859384373533</v>
      </c>
      <c r="P246" s="43">
        <f t="shared" si="169"/>
        <v>-0.2930967234828612</v>
      </c>
      <c r="Q246" s="43">
        <f t="shared" si="170"/>
        <v>8.9251384436890069E-2</v>
      </c>
      <c r="R246" s="43">
        <f t="shared" si="171"/>
        <v>0.44563127748332443</v>
      </c>
      <c r="S246" s="21">
        <f t="shared" si="172"/>
        <v>43185.926645725689</v>
      </c>
      <c r="T246" s="22">
        <f t="shared" si="162"/>
        <v>169455.67664572567</v>
      </c>
      <c r="U246" s="22">
        <f t="shared" si="163"/>
        <v>83083.823354274311</v>
      </c>
      <c r="V246" s="21">
        <f t="shared" si="173"/>
        <v>156800</v>
      </c>
      <c r="W246" s="21">
        <f t="shared" si="174"/>
        <v>163279</v>
      </c>
      <c r="X246" s="21">
        <f t="shared" si="175"/>
        <v>115000</v>
      </c>
      <c r="Y246" s="21" t="str">
        <f t="shared" si="176"/>
        <v/>
      </c>
      <c r="Z246" s="23">
        <f t="shared" si="164"/>
        <v>145026.33333333334</v>
      </c>
      <c r="AA246" s="20">
        <f t="shared" si="165"/>
        <v>3</v>
      </c>
      <c r="AB246" s="1" t="s">
        <v>863</v>
      </c>
      <c r="AE246" s="55"/>
      <c r="AF246" s="58">
        <f t="shared" si="161"/>
        <v>0</v>
      </c>
    </row>
    <row r="247" spans="1:32" ht="15" hidden="1" x14ac:dyDescent="0.2">
      <c r="A247" s="5" t="s">
        <v>482</v>
      </c>
      <c r="B247" s="10" t="s">
        <v>483</v>
      </c>
      <c r="C247" s="11" t="s">
        <v>20</v>
      </c>
      <c r="D247" s="12">
        <v>1</v>
      </c>
      <c r="E247" s="36">
        <v>105000</v>
      </c>
      <c r="F247" s="35">
        <f t="shared" si="147"/>
        <v>105000</v>
      </c>
      <c r="G247" s="40">
        <v>104896</v>
      </c>
      <c r="H247" s="25">
        <f t="shared" si="148"/>
        <v>104896</v>
      </c>
      <c r="I247" s="16">
        <v>98500</v>
      </c>
      <c r="J247" s="17">
        <f t="shared" si="149"/>
        <v>98500</v>
      </c>
      <c r="K247" s="28">
        <v>850000</v>
      </c>
      <c r="L247" s="29">
        <f t="shared" si="150"/>
        <v>850000</v>
      </c>
      <c r="M247" s="47">
        <f t="shared" si="146"/>
        <v>102798.66666666667</v>
      </c>
      <c r="N247" s="46">
        <f t="shared" si="167"/>
        <v>289599</v>
      </c>
      <c r="O247" s="43">
        <f t="shared" si="168"/>
        <v>0.63742968725720739</v>
      </c>
      <c r="P247" s="43">
        <f t="shared" si="169"/>
        <v>0.6377888045193526</v>
      </c>
      <c r="Q247" s="43">
        <f t="shared" si="170"/>
        <v>0.65987451614128501</v>
      </c>
      <c r="R247" s="43">
        <f t="shared" si="171"/>
        <v>-1.9350930079178452</v>
      </c>
      <c r="S247" s="21">
        <f t="shared" si="172"/>
        <v>373613.03403923154</v>
      </c>
      <c r="T247" s="22">
        <f t="shared" si="162"/>
        <v>663212.03403923148</v>
      </c>
      <c r="U247" s="22">
        <f t="shared" si="163"/>
        <v>-84014.034039231541</v>
      </c>
      <c r="V247" s="21">
        <f t="shared" si="173"/>
        <v>105000</v>
      </c>
      <c r="W247" s="21">
        <f t="shared" si="174"/>
        <v>104896</v>
      </c>
      <c r="X247" s="21">
        <f t="shared" si="175"/>
        <v>98500</v>
      </c>
      <c r="Y247" s="21" t="str">
        <f t="shared" si="176"/>
        <v/>
      </c>
      <c r="Z247" s="23">
        <f t="shared" si="164"/>
        <v>102798.66666666667</v>
      </c>
      <c r="AA247" s="20">
        <f t="shared" si="165"/>
        <v>3</v>
      </c>
      <c r="AB247" s="1" t="s">
        <v>863</v>
      </c>
      <c r="AE247" s="55"/>
      <c r="AF247" s="58">
        <f t="shared" si="161"/>
        <v>0</v>
      </c>
    </row>
    <row r="248" spans="1:32" ht="15" hidden="1" x14ac:dyDescent="0.2">
      <c r="A248" s="5" t="s">
        <v>484</v>
      </c>
      <c r="B248" s="10" t="s">
        <v>485</v>
      </c>
      <c r="C248" s="11" t="s">
        <v>20</v>
      </c>
      <c r="D248" s="12">
        <v>10</v>
      </c>
      <c r="E248" s="36">
        <v>280000</v>
      </c>
      <c r="F248" s="35">
        <f t="shared" si="147"/>
        <v>2800000</v>
      </c>
      <c r="G248" s="40">
        <v>302821</v>
      </c>
      <c r="H248" s="25">
        <f t="shared" si="148"/>
        <v>3028210</v>
      </c>
      <c r="I248" s="16">
        <v>97500</v>
      </c>
      <c r="J248" s="17">
        <f t="shared" si="149"/>
        <v>975000</v>
      </c>
      <c r="K248" s="28">
        <v>135000</v>
      </c>
      <c r="L248" s="29">
        <f t="shared" si="150"/>
        <v>1350000</v>
      </c>
      <c r="M248" s="47">
        <f t="shared" si="146"/>
        <v>239273.66666666666</v>
      </c>
      <c r="N248" s="46">
        <f t="shared" si="167"/>
        <v>203830.25</v>
      </c>
      <c r="O248" s="43">
        <f t="shared" si="168"/>
        <v>-0.37369207956130168</v>
      </c>
      <c r="P248" s="43">
        <f t="shared" si="169"/>
        <v>-0.48565289008868895</v>
      </c>
      <c r="Q248" s="43">
        <f t="shared" si="170"/>
        <v>0.52166079372418961</v>
      </c>
      <c r="R248" s="43">
        <f t="shared" si="171"/>
        <v>0.33768417592580102</v>
      </c>
      <c r="S248" s="21">
        <f t="shared" si="172"/>
        <v>102704.63277566078</v>
      </c>
      <c r="T248" s="22">
        <f t="shared" si="162"/>
        <v>306534.88277566078</v>
      </c>
      <c r="U248" s="22">
        <f t="shared" si="163"/>
        <v>101125.61722433922</v>
      </c>
      <c r="V248" s="21">
        <f t="shared" si="173"/>
        <v>280000</v>
      </c>
      <c r="W248" s="21">
        <f t="shared" si="174"/>
        <v>302821</v>
      </c>
      <c r="X248" s="21" t="str">
        <f t="shared" si="175"/>
        <v/>
      </c>
      <c r="Y248" s="21">
        <f t="shared" si="176"/>
        <v>135000</v>
      </c>
      <c r="Z248" s="23">
        <f t="shared" si="164"/>
        <v>239273.66666666666</v>
      </c>
      <c r="AA248" s="20">
        <f t="shared" si="165"/>
        <v>3</v>
      </c>
      <c r="AB248" s="1" t="s">
        <v>863</v>
      </c>
      <c r="AE248" s="55"/>
      <c r="AF248" s="58">
        <f t="shared" si="161"/>
        <v>0</v>
      </c>
    </row>
    <row r="249" spans="1:32" ht="15" hidden="1" x14ac:dyDescent="0.2">
      <c r="A249" s="5" t="s">
        <v>486</v>
      </c>
      <c r="B249" s="10" t="s">
        <v>487</v>
      </c>
      <c r="C249" s="11" t="s">
        <v>20</v>
      </c>
      <c r="D249" s="12">
        <v>10</v>
      </c>
      <c r="E249" s="36">
        <v>308000</v>
      </c>
      <c r="F249" s="35">
        <f t="shared" si="147"/>
        <v>3080000</v>
      </c>
      <c r="G249" s="40">
        <v>330229</v>
      </c>
      <c r="H249" s="25">
        <f t="shared" si="148"/>
        <v>3302290</v>
      </c>
      <c r="I249" s="16">
        <v>97500</v>
      </c>
      <c r="J249" s="17">
        <f t="shared" si="149"/>
        <v>975000</v>
      </c>
      <c r="K249" s="28">
        <v>135000</v>
      </c>
      <c r="L249" s="29">
        <f t="shared" si="150"/>
        <v>1350000</v>
      </c>
      <c r="M249" s="47">
        <f t="shared" si="146"/>
        <v>257743</v>
      </c>
      <c r="N249" s="46">
        <f t="shared" si="167"/>
        <v>217682.25</v>
      </c>
      <c r="O249" s="43">
        <f t="shared" si="168"/>
        <v>-0.41490636007299631</v>
      </c>
      <c r="P249" s="43">
        <f t="shared" si="169"/>
        <v>-0.51702309214462816</v>
      </c>
      <c r="Q249" s="43">
        <f t="shared" si="170"/>
        <v>0.55209944770416519</v>
      </c>
      <c r="R249" s="43">
        <f t="shared" si="171"/>
        <v>0.37983000451345938</v>
      </c>
      <c r="S249" s="21">
        <f t="shared" si="172"/>
        <v>118468.27223740821</v>
      </c>
      <c r="T249" s="22">
        <f t="shared" si="162"/>
        <v>336150.52223740821</v>
      </c>
      <c r="U249" s="22">
        <f t="shared" si="163"/>
        <v>99213.977762591792</v>
      </c>
      <c r="V249" s="21">
        <f t="shared" si="173"/>
        <v>308000</v>
      </c>
      <c r="W249" s="21">
        <f t="shared" si="174"/>
        <v>330229</v>
      </c>
      <c r="X249" s="21" t="str">
        <f t="shared" si="175"/>
        <v/>
      </c>
      <c r="Y249" s="21">
        <f t="shared" si="176"/>
        <v>135000</v>
      </c>
      <c r="Z249" s="23">
        <f t="shared" si="164"/>
        <v>257743</v>
      </c>
      <c r="AA249" s="20">
        <f t="shared" si="165"/>
        <v>3</v>
      </c>
      <c r="AB249" s="1" t="s">
        <v>863</v>
      </c>
      <c r="AE249" s="55"/>
      <c r="AF249" s="58">
        <f t="shared" si="161"/>
        <v>0</v>
      </c>
    </row>
    <row r="250" spans="1:32" ht="15" hidden="1" x14ac:dyDescent="0.2">
      <c r="A250" s="5" t="s">
        <v>488</v>
      </c>
      <c r="B250" s="10" t="s">
        <v>489</v>
      </c>
      <c r="C250" s="11" t="s">
        <v>41</v>
      </c>
      <c r="D250" s="12">
        <v>50</v>
      </c>
      <c r="E250" s="36">
        <v>13000</v>
      </c>
      <c r="F250" s="35">
        <f t="shared" si="147"/>
        <v>650000</v>
      </c>
      <c r="G250" s="40">
        <v>14132</v>
      </c>
      <c r="H250" s="25">
        <f t="shared" si="148"/>
        <v>706600</v>
      </c>
      <c r="I250" s="16">
        <v>22400</v>
      </c>
      <c r="J250" s="17">
        <f t="shared" si="149"/>
        <v>1120000</v>
      </c>
      <c r="K250" s="28">
        <v>18000</v>
      </c>
      <c r="L250" s="29">
        <f t="shared" si="150"/>
        <v>900000</v>
      </c>
      <c r="M250" s="47">
        <f t="shared" si="146"/>
        <v>15044</v>
      </c>
      <c r="N250" s="46">
        <f t="shared" si="167"/>
        <v>16883</v>
      </c>
      <c r="O250" s="43">
        <f t="shared" si="168"/>
        <v>0.22999466919386369</v>
      </c>
      <c r="P250" s="43">
        <f t="shared" si="169"/>
        <v>0.16294497423443699</v>
      </c>
      <c r="Q250" s="43">
        <f t="shared" si="170"/>
        <v>-0.32677841615826564</v>
      </c>
      <c r="R250" s="43">
        <f t="shared" si="171"/>
        <v>-6.6161227270034928E-2</v>
      </c>
      <c r="S250" s="21">
        <f t="shared" si="172"/>
        <v>4255.6107278117752</v>
      </c>
      <c r="T250" s="22">
        <f t="shared" si="162"/>
        <v>21138.610727811774</v>
      </c>
      <c r="U250" s="22">
        <f t="shared" si="163"/>
        <v>12627.389272188226</v>
      </c>
      <c r="V250" s="21">
        <f t="shared" si="173"/>
        <v>13000</v>
      </c>
      <c r="W250" s="21">
        <f t="shared" si="174"/>
        <v>14132</v>
      </c>
      <c r="X250" s="21" t="str">
        <f t="shared" si="175"/>
        <v/>
      </c>
      <c r="Y250" s="21">
        <f t="shared" si="176"/>
        <v>18000</v>
      </c>
      <c r="Z250" s="23">
        <f t="shared" si="164"/>
        <v>15044</v>
      </c>
      <c r="AA250" s="20">
        <f t="shared" si="165"/>
        <v>3</v>
      </c>
      <c r="AB250" s="1" t="s">
        <v>863</v>
      </c>
      <c r="AE250" s="55"/>
      <c r="AF250" s="58">
        <f t="shared" si="161"/>
        <v>0</v>
      </c>
    </row>
    <row r="251" spans="1:32" ht="15" hidden="1" x14ac:dyDescent="0.2">
      <c r="A251" s="5" t="s">
        <v>490</v>
      </c>
      <c r="B251" s="10" t="s">
        <v>491</v>
      </c>
      <c r="C251" s="11" t="s">
        <v>20</v>
      </c>
      <c r="D251" s="12">
        <v>20</v>
      </c>
      <c r="E251" s="36">
        <v>8000</v>
      </c>
      <c r="F251" s="35">
        <f t="shared" si="147"/>
        <v>160000</v>
      </c>
      <c r="G251" s="40">
        <v>8335</v>
      </c>
      <c r="H251" s="25">
        <f t="shared" si="148"/>
        <v>166700</v>
      </c>
      <c r="I251" s="16">
        <v>6900</v>
      </c>
      <c r="J251" s="17">
        <f t="shared" si="149"/>
        <v>138000</v>
      </c>
      <c r="K251" s="28">
        <v>12000</v>
      </c>
      <c r="L251" s="29">
        <f t="shared" si="150"/>
        <v>240000</v>
      </c>
      <c r="M251" s="47">
        <f t="shared" si="146"/>
        <v>7745</v>
      </c>
      <c r="N251" s="46">
        <f t="shared" si="167"/>
        <v>8808.75</v>
      </c>
      <c r="O251" s="43">
        <f t="shared" si="168"/>
        <v>9.1812118632041972E-2</v>
      </c>
      <c r="P251" s="43">
        <f t="shared" si="169"/>
        <v>5.3781751099758801E-2</v>
      </c>
      <c r="Q251" s="43">
        <f t="shared" si="170"/>
        <v>0.21668795232013627</v>
      </c>
      <c r="R251" s="43">
        <f t="shared" si="171"/>
        <v>-0.36228182205193704</v>
      </c>
      <c r="S251" s="21">
        <f t="shared" si="172"/>
        <v>2214.0399537195954</v>
      </c>
      <c r="T251" s="22">
        <f t="shared" si="162"/>
        <v>11022.789953719595</v>
      </c>
      <c r="U251" s="22">
        <f t="shared" si="163"/>
        <v>6594.7100462804046</v>
      </c>
      <c r="V251" s="21">
        <f t="shared" si="173"/>
        <v>8000</v>
      </c>
      <c r="W251" s="21">
        <f t="shared" si="174"/>
        <v>8335</v>
      </c>
      <c r="X251" s="21">
        <f t="shared" si="175"/>
        <v>6900</v>
      </c>
      <c r="Y251" s="21" t="str">
        <f t="shared" si="176"/>
        <v/>
      </c>
      <c r="Z251" s="23">
        <f t="shared" si="164"/>
        <v>7745</v>
      </c>
      <c r="AA251" s="20">
        <f t="shared" si="165"/>
        <v>3</v>
      </c>
      <c r="AB251" s="1" t="s">
        <v>863</v>
      </c>
      <c r="AE251" s="55"/>
      <c r="AF251" s="58">
        <f t="shared" si="161"/>
        <v>0</v>
      </c>
    </row>
    <row r="252" spans="1:32" ht="15" hidden="1" x14ac:dyDescent="0.2">
      <c r="A252" s="5" t="s">
        <v>492</v>
      </c>
      <c r="B252" s="10" t="s">
        <v>493</v>
      </c>
      <c r="C252" s="11" t="s">
        <v>41</v>
      </c>
      <c r="D252" s="12">
        <v>10</v>
      </c>
      <c r="E252" s="36">
        <v>47500</v>
      </c>
      <c r="F252" s="35">
        <f t="shared" si="147"/>
        <v>475000</v>
      </c>
      <c r="G252" s="40">
        <v>49602</v>
      </c>
      <c r="H252" s="25">
        <f t="shared" si="148"/>
        <v>496020</v>
      </c>
      <c r="I252" s="16">
        <v>73500</v>
      </c>
      <c r="J252" s="17">
        <f t="shared" si="149"/>
        <v>735000</v>
      </c>
      <c r="K252" s="28">
        <v>50000</v>
      </c>
      <c r="L252" s="29">
        <f t="shared" si="150"/>
        <v>500000</v>
      </c>
      <c r="M252" s="47">
        <f t="shared" si="146"/>
        <v>49034</v>
      </c>
      <c r="N252" s="46">
        <f t="shared" si="167"/>
        <v>55150.5</v>
      </c>
      <c r="O252" s="43">
        <f t="shared" si="168"/>
        <v>0.13872041051305062</v>
      </c>
      <c r="P252" s="43">
        <f t="shared" si="169"/>
        <v>0.10060652215301769</v>
      </c>
      <c r="Q252" s="43">
        <f t="shared" si="170"/>
        <v>-0.33271683846927957</v>
      </c>
      <c r="R252" s="43">
        <f t="shared" si="171"/>
        <v>9.338990580321116E-2</v>
      </c>
      <c r="S252" s="21">
        <f t="shared" si="172"/>
        <v>12282.070984433638</v>
      </c>
      <c r="T252" s="22">
        <f t="shared" si="162"/>
        <v>67432.570984433638</v>
      </c>
      <c r="U252" s="22">
        <f t="shared" si="163"/>
        <v>42868.429015566362</v>
      </c>
      <c r="V252" s="21">
        <f t="shared" si="173"/>
        <v>47500</v>
      </c>
      <c r="W252" s="21">
        <f t="shared" si="174"/>
        <v>49602</v>
      </c>
      <c r="X252" s="21" t="str">
        <f t="shared" si="175"/>
        <v/>
      </c>
      <c r="Y252" s="21">
        <f t="shared" si="176"/>
        <v>50000</v>
      </c>
      <c r="Z252" s="23">
        <f t="shared" si="164"/>
        <v>49034</v>
      </c>
      <c r="AA252" s="20">
        <f t="shared" si="165"/>
        <v>3</v>
      </c>
      <c r="AB252" s="1" t="s">
        <v>863</v>
      </c>
      <c r="AE252" s="55"/>
      <c r="AF252" s="58">
        <f t="shared" si="161"/>
        <v>0</v>
      </c>
    </row>
    <row r="253" spans="1:32" ht="15" hidden="1" x14ac:dyDescent="0.2">
      <c r="A253" s="5" t="s">
        <v>494</v>
      </c>
      <c r="B253" s="10" t="s">
        <v>495</v>
      </c>
      <c r="C253" s="11" t="s">
        <v>20</v>
      </c>
      <c r="D253" s="12">
        <v>3</v>
      </c>
      <c r="E253" s="36">
        <v>42000</v>
      </c>
      <c r="F253" s="35">
        <f t="shared" si="147"/>
        <v>126000</v>
      </c>
      <c r="G253" s="40">
        <v>38588</v>
      </c>
      <c r="H253" s="25">
        <f t="shared" si="148"/>
        <v>115764</v>
      </c>
      <c r="I253" s="16">
        <v>15800</v>
      </c>
      <c r="J253" s="17">
        <f t="shared" si="149"/>
        <v>47400</v>
      </c>
      <c r="K253" s="28">
        <v>40000</v>
      </c>
      <c r="L253" s="29">
        <f t="shared" si="150"/>
        <v>120000</v>
      </c>
      <c r="M253" s="47">
        <f t="shared" ref="M253:M296" si="177">Z253</f>
        <v>40196</v>
      </c>
      <c r="N253" s="46">
        <f t="shared" si="167"/>
        <v>34097</v>
      </c>
      <c r="O253" s="43">
        <f t="shared" si="168"/>
        <v>-0.2317799219872716</v>
      </c>
      <c r="P253" s="43">
        <f t="shared" si="169"/>
        <v>-0.13171246737249609</v>
      </c>
      <c r="Q253" s="43">
        <f t="shared" si="170"/>
        <v>0.53661612458574071</v>
      </c>
      <c r="R253" s="43">
        <f t="shared" si="171"/>
        <v>-0.17312373522597291</v>
      </c>
      <c r="S253" s="21">
        <f t="shared" si="172"/>
        <v>12278.057772574075</v>
      </c>
      <c r="T253" s="22">
        <f t="shared" si="162"/>
        <v>46375.057772574073</v>
      </c>
      <c r="U253" s="22">
        <f t="shared" si="163"/>
        <v>21818.942227425927</v>
      </c>
      <c r="V253" s="21">
        <f t="shared" si="173"/>
        <v>42000</v>
      </c>
      <c r="W253" s="21">
        <f t="shared" si="174"/>
        <v>38588</v>
      </c>
      <c r="X253" s="21" t="str">
        <f t="shared" si="175"/>
        <v/>
      </c>
      <c r="Y253" s="21">
        <f t="shared" si="176"/>
        <v>40000</v>
      </c>
      <c r="Z253" s="23">
        <f t="shared" si="164"/>
        <v>40196</v>
      </c>
      <c r="AA253" s="20">
        <f t="shared" si="165"/>
        <v>3</v>
      </c>
      <c r="AB253" s="1" t="s">
        <v>863</v>
      </c>
      <c r="AE253" s="55"/>
      <c r="AF253" s="58">
        <f t="shared" si="161"/>
        <v>0</v>
      </c>
    </row>
    <row r="254" spans="1:32" ht="15" hidden="1" x14ac:dyDescent="0.2">
      <c r="A254" s="5" t="s">
        <v>496</v>
      </c>
      <c r="B254" s="10" t="s">
        <v>497</v>
      </c>
      <c r="C254" s="11" t="s">
        <v>20</v>
      </c>
      <c r="D254" s="12">
        <v>3</v>
      </c>
      <c r="E254" s="36">
        <v>910000</v>
      </c>
      <c r="F254" s="35">
        <f t="shared" si="147"/>
        <v>2730000</v>
      </c>
      <c r="G254" s="40">
        <v>895084</v>
      </c>
      <c r="H254" s="25">
        <f t="shared" si="148"/>
        <v>2685252</v>
      </c>
      <c r="I254" s="16">
        <v>195000</v>
      </c>
      <c r="J254" s="17">
        <f t="shared" si="149"/>
        <v>585000</v>
      </c>
      <c r="K254" s="28">
        <v>350000</v>
      </c>
      <c r="L254" s="29">
        <f t="shared" si="150"/>
        <v>1050000</v>
      </c>
      <c r="M254" s="47">
        <f t="shared" si="177"/>
        <v>718361.33333333337</v>
      </c>
      <c r="N254" s="46">
        <f t="shared" si="167"/>
        <v>587521</v>
      </c>
      <c r="O254" s="43">
        <f t="shared" si="168"/>
        <v>-0.54888080596268041</v>
      </c>
      <c r="P254" s="43">
        <f t="shared" si="169"/>
        <v>-0.52349277727945043</v>
      </c>
      <c r="Q254" s="43">
        <f t="shared" si="170"/>
        <v>0.66809697015085412</v>
      </c>
      <c r="R254" s="43">
        <f t="shared" si="171"/>
        <v>0.40427661309127672</v>
      </c>
      <c r="S254" s="21">
        <f t="shared" si="172"/>
        <v>369268.04415040667</v>
      </c>
      <c r="T254" s="22">
        <f t="shared" si="162"/>
        <v>956789.04415040673</v>
      </c>
      <c r="U254" s="22">
        <f t="shared" si="163"/>
        <v>218252.95584959333</v>
      </c>
      <c r="V254" s="21">
        <f t="shared" si="173"/>
        <v>910000</v>
      </c>
      <c r="W254" s="21">
        <f t="shared" si="174"/>
        <v>895084</v>
      </c>
      <c r="X254" s="21" t="str">
        <f t="shared" si="175"/>
        <v/>
      </c>
      <c r="Y254" s="21">
        <f t="shared" si="176"/>
        <v>350000</v>
      </c>
      <c r="Z254" s="23">
        <f t="shared" si="164"/>
        <v>718361.33333333337</v>
      </c>
      <c r="AA254" s="20">
        <f t="shared" si="165"/>
        <v>3</v>
      </c>
      <c r="AB254" s="1" t="s">
        <v>863</v>
      </c>
      <c r="AE254" s="55"/>
      <c r="AF254" s="58">
        <f t="shared" si="161"/>
        <v>0</v>
      </c>
    </row>
    <row r="255" spans="1:32" ht="15" hidden="1" x14ac:dyDescent="0.2">
      <c r="A255" s="5" t="s">
        <v>498</v>
      </c>
      <c r="B255" s="10" t="s">
        <v>499</v>
      </c>
      <c r="C255" s="11" t="s">
        <v>20</v>
      </c>
      <c r="D255" s="12">
        <v>3</v>
      </c>
      <c r="E255" s="36">
        <v>570000</v>
      </c>
      <c r="F255" s="35">
        <f t="shared" si="147"/>
        <v>1710000</v>
      </c>
      <c r="G255" s="40">
        <v>571619</v>
      </c>
      <c r="H255" s="25">
        <f t="shared" si="148"/>
        <v>1714857</v>
      </c>
      <c r="I255" s="16">
        <v>161000</v>
      </c>
      <c r="J255" s="17">
        <f t="shared" si="149"/>
        <v>483000</v>
      </c>
      <c r="K255" s="28">
        <v>400000</v>
      </c>
      <c r="L255" s="29">
        <f t="shared" si="150"/>
        <v>1200000</v>
      </c>
      <c r="M255" s="47">
        <f t="shared" si="177"/>
        <v>513873</v>
      </c>
      <c r="N255" s="46">
        <f t="shared" si="167"/>
        <v>425654.75</v>
      </c>
      <c r="O255" s="43">
        <f t="shared" si="168"/>
        <v>-0.33911344816426925</v>
      </c>
      <c r="P255" s="43">
        <f t="shared" si="169"/>
        <v>-0.34291700022142368</v>
      </c>
      <c r="Q255" s="43">
        <f t="shared" si="170"/>
        <v>0.62175918393956597</v>
      </c>
      <c r="R255" s="43">
        <f t="shared" si="171"/>
        <v>6.0271264446126849E-2</v>
      </c>
      <c r="S255" s="21">
        <f t="shared" si="172"/>
        <v>193942.78913359132</v>
      </c>
      <c r="T255" s="22">
        <f t="shared" si="162"/>
        <v>619597.53913359134</v>
      </c>
      <c r="U255" s="22">
        <f t="shared" si="163"/>
        <v>231711.96086640868</v>
      </c>
      <c r="V255" s="21">
        <f t="shared" si="173"/>
        <v>570000</v>
      </c>
      <c r="W255" s="21">
        <f t="shared" si="174"/>
        <v>571619</v>
      </c>
      <c r="X255" s="21" t="str">
        <f t="shared" si="175"/>
        <v/>
      </c>
      <c r="Y255" s="21">
        <f t="shared" si="176"/>
        <v>400000</v>
      </c>
      <c r="Z255" s="23">
        <f t="shared" si="164"/>
        <v>513873</v>
      </c>
      <c r="AA255" s="20">
        <f t="shared" si="165"/>
        <v>3</v>
      </c>
      <c r="AB255" s="1" t="s">
        <v>863</v>
      </c>
      <c r="AE255" s="55"/>
      <c r="AF255" s="58">
        <f t="shared" si="161"/>
        <v>0</v>
      </c>
    </row>
    <row r="256" spans="1:32" ht="15" hidden="1" x14ac:dyDescent="0.2">
      <c r="A256" s="5" t="s">
        <v>500</v>
      </c>
      <c r="B256" s="10" t="s">
        <v>501</v>
      </c>
      <c r="C256" s="11" t="s">
        <v>20</v>
      </c>
      <c r="D256" s="12">
        <v>3</v>
      </c>
      <c r="E256" s="36">
        <v>42000</v>
      </c>
      <c r="F256" s="35">
        <f t="shared" si="147"/>
        <v>126000</v>
      </c>
      <c r="G256" s="40">
        <v>43481</v>
      </c>
      <c r="H256" s="25">
        <f t="shared" si="148"/>
        <v>130443</v>
      </c>
      <c r="I256" s="16">
        <v>95300</v>
      </c>
      <c r="J256" s="17">
        <f t="shared" si="149"/>
        <v>285900</v>
      </c>
      <c r="K256" s="28">
        <v>400000</v>
      </c>
      <c r="L256" s="29">
        <f t="shared" si="150"/>
        <v>1200000</v>
      </c>
      <c r="M256" s="47">
        <f t="shared" si="177"/>
        <v>60260.333333333336</v>
      </c>
      <c r="N256" s="46">
        <f t="shared" si="167"/>
        <v>145195.25</v>
      </c>
      <c r="O256" s="43">
        <f t="shared" si="168"/>
        <v>0.71073433876108205</v>
      </c>
      <c r="P256" s="43">
        <f t="shared" si="169"/>
        <v>0.70053428056358591</v>
      </c>
      <c r="Q256" s="43">
        <f t="shared" si="170"/>
        <v>0.34364244009359812</v>
      </c>
      <c r="R256" s="43">
        <f t="shared" si="171"/>
        <v>-1.7549110594182662</v>
      </c>
      <c r="S256" s="21">
        <f t="shared" si="172"/>
        <v>171668.32834543672</v>
      </c>
      <c r="T256" s="22">
        <f t="shared" si="162"/>
        <v>316863.57834543672</v>
      </c>
      <c r="U256" s="22">
        <f t="shared" si="163"/>
        <v>-26473.078345436719</v>
      </c>
      <c r="V256" s="21">
        <f t="shared" si="173"/>
        <v>42000</v>
      </c>
      <c r="W256" s="21">
        <f t="shared" si="174"/>
        <v>43481</v>
      </c>
      <c r="X256" s="21">
        <f t="shared" si="175"/>
        <v>95300</v>
      </c>
      <c r="Y256" s="21" t="str">
        <f t="shared" si="176"/>
        <v/>
      </c>
      <c r="Z256" s="23">
        <f t="shared" si="164"/>
        <v>60260.333333333336</v>
      </c>
      <c r="AA256" s="20">
        <f t="shared" si="165"/>
        <v>3</v>
      </c>
      <c r="AB256" s="1" t="s">
        <v>863</v>
      </c>
      <c r="AE256" s="55"/>
      <c r="AF256" s="58">
        <f t="shared" si="161"/>
        <v>0</v>
      </c>
    </row>
    <row r="257" spans="1:32" ht="15" hidden="1" x14ac:dyDescent="0.2">
      <c r="A257" s="5" t="s">
        <v>502</v>
      </c>
      <c r="B257" s="10" t="s">
        <v>503</v>
      </c>
      <c r="C257" s="11" t="s">
        <v>20</v>
      </c>
      <c r="D257" s="12">
        <v>10</v>
      </c>
      <c r="E257" s="36">
        <v>60200</v>
      </c>
      <c r="F257" s="35">
        <f t="shared" si="147"/>
        <v>602000</v>
      </c>
      <c r="G257" s="40">
        <v>66160</v>
      </c>
      <c r="H257" s="25">
        <f t="shared" si="148"/>
        <v>661600</v>
      </c>
      <c r="I257" s="16">
        <v>113800</v>
      </c>
      <c r="J257" s="17">
        <f t="shared" si="149"/>
        <v>1138000</v>
      </c>
      <c r="K257" s="28">
        <v>850000</v>
      </c>
      <c r="L257" s="29">
        <f t="shared" si="150"/>
        <v>8500000</v>
      </c>
      <c r="M257" s="47">
        <f t="shared" si="177"/>
        <v>80053.333333333328</v>
      </c>
      <c r="N257" s="46">
        <f t="shared" si="167"/>
        <v>272540</v>
      </c>
      <c r="O257" s="43">
        <f t="shared" si="168"/>
        <v>0.77911499229470904</v>
      </c>
      <c r="P257" s="43">
        <f t="shared" si="169"/>
        <v>0.75724664269465036</v>
      </c>
      <c r="Q257" s="43">
        <f t="shared" si="170"/>
        <v>0.58244661334116099</v>
      </c>
      <c r="R257" s="43">
        <f t="shared" si="171"/>
        <v>-2.1188082483305202</v>
      </c>
      <c r="S257" s="21">
        <f t="shared" si="172"/>
        <v>385719.85481693834</v>
      </c>
      <c r="T257" s="22">
        <f t="shared" si="162"/>
        <v>658259.85481693828</v>
      </c>
      <c r="U257" s="22">
        <f t="shared" si="163"/>
        <v>-113179.85481693834</v>
      </c>
      <c r="V257" s="21">
        <f t="shared" si="173"/>
        <v>60200</v>
      </c>
      <c r="W257" s="21">
        <f t="shared" si="174"/>
        <v>66160</v>
      </c>
      <c r="X257" s="21">
        <f t="shared" si="175"/>
        <v>113800</v>
      </c>
      <c r="Y257" s="21" t="str">
        <f t="shared" si="176"/>
        <v/>
      </c>
      <c r="Z257" s="23">
        <f t="shared" si="164"/>
        <v>80053.333333333328</v>
      </c>
      <c r="AA257" s="20">
        <f t="shared" si="165"/>
        <v>3</v>
      </c>
      <c r="AB257" s="1" t="s">
        <v>863</v>
      </c>
      <c r="AE257" s="55"/>
      <c r="AF257" s="58">
        <f t="shared" si="161"/>
        <v>0</v>
      </c>
    </row>
    <row r="258" spans="1:32" ht="15" hidden="1" x14ac:dyDescent="0.2">
      <c r="A258" s="5" t="s">
        <v>504</v>
      </c>
      <c r="B258" s="10" t="s">
        <v>505</v>
      </c>
      <c r="C258" s="11" t="s">
        <v>20</v>
      </c>
      <c r="D258" s="12">
        <v>10</v>
      </c>
      <c r="E258" s="36">
        <v>392000</v>
      </c>
      <c r="F258" s="35">
        <f t="shared" si="147"/>
        <v>3920000</v>
      </c>
      <c r="G258" s="40">
        <v>423489</v>
      </c>
      <c r="H258" s="25">
        <f t="shared" si="148"/>
        <v>4234890</v>
      </c>
      <c r="I258" s="16">
        <v>82000</v>
      </c>
      <c r="J258" s="17">
        <f t="shared" si="149"/>
        <v>820000</v>
      </c>
      <c r="K258" s="28">
        <v>250000</v>
      </c>
      <c r="L258" s="29">
        <f t="shared" si="150"/>
        <v>2500000</v>
      </c>
      <c r="M258" s="47">
        <f t="shared" si="177"/>
        <v>355163</v>
      </c>
      <c r="N258" s="46">
        <f t="shared" si="167"/>
        <v>286872.25</v>
      </c>
      <c r="O258" s="43">
        <f t="shared" si="168"/>
        <v>-0.36646190072410278</v>
      </c>
      <c r="P258" s="43">
        <f t="shared" si="169"/>
        <v>-0.47622853029527956</v>
      </c>
      <c r="Q258" s="43">
        <f t="shared" si="170"/>
        <v>0.71415847995057036</v>
      </c>
      <c r="R258" s="43">
        <f t="shared" si="171"/>
        <v>0.12853195106881199</v>
      </c>
      <c r="S258" s="21">
        <f t="shared" si="172"/>
        <v>156042.92341185058</v>
      </c>
      <c r="T258" s="22">
        <f t="shared" si="162"/>
        <v>442915.17341185058</v>
      </c>
      <c r="U258" s="22">
        <f t="shared" si="163"/>
        <v>130829.32658814942</v>
      </c>
      <c r="V258" s="21">
        <f t="shared" si="173"/>
        <v>392000</v>
      </c>
      <c r="W258" s="21">
        <f t="shared" si="174"/>
        <v>423489</v>
      </c>
      <c r="X258" s="21" t="str">
        <f t="shared" si="175"/>
        <v/>
      </c>
      <c r="Y258" s="21">
        <f t="shared" si="176"/>
        <v>250000</v>
      </c>
      <c r="Z258" s="23">
        <f t="shared" si="164"/>
        <v>355163</v>
      </c>
      <c r="AA258" s="20">
        <f t="shared" si="165"/>
        <v>3</v>
      </c>
      <c r="AB258" s="1" t="s">
        <v>863</v>
      </c>
      <c r="AE258" s="55"/>
      <c r="AF258" s="58">
        <f t="shared" si="161"/>
        <v>0</v>
      </c>
    </row>
    <row r="259" spans="1:32" ht="15" hidden="1" x14ac:dyDescent="0.2">
      <c r="A259" s="5" t="s">
        <v>506</v>
      </c>
      <c r="B259" s="10" t="s">
        <v>507</v>
      </c>
      <c r="C259" s="11" t="s">
        <v>20</v>
      </c>
      <c r="D259" s="12">
        <v>10</v>
      </c>
      <c r="E259" s="36">
        <v>630000</v>
      </c>
      <c r="F259" s="35">
        <f t="shared" si="147"/>
        <v>6300000</v>
      </c>
      <c r="G259" s="40">
        <v>645606</v>
      </c>
      <c r="H259" s="25">
        <f t="shared" si="148"/>
        <v>6456060</v>
      </c>
      <c r="I259" s="16">
        <v>82000</v>
      </c>
      <c r="J259" s="17">
        <f t="shared" si="149"/>
        <v>820000</v>
      </c>
      <c r="K259" s="28">
        <v>300000</v>
      </c>
      <c r="L259" s="29">
        <f t="shared" si="150"/>
        <v>3000000</v>
      </c>
      <c r="M259" s="47">
        <f t="shared" si="177"/>
        <v>525202</v>
      </c>
      <c r="N259" s="46">
        <f t="shared" si="167"/>
        <v>414401.5</v>
      </c>
      <c r="O259" s="43">
        <f t="shared" si="168"/>
        <v>-0.52026476738139227</v>
      </c>
      <c r="P259" s="43">
        <f t="shared" si="169"/>
        <v>-0.55792389747623994</v>
      </c>
      <c r="Q259" s="43">
        <f t="shared" si="170"/>
        <v>0.80212426837258066</v>
      </c>
      <c r="R259" s="43">
        <f t="shared" si="171"/>
        <v>0.27606439648505132</v>
      </c>
      <c r="S259" s="21">
        <f t="shared" si="172"/>
        <v>272957.07503012265</v>
      </c>
      <c r="T259" s="22">
        <f t="shared" si="162"/>
        <v>687358.57503012265</v>
      </c>
      <c r="U259" s="22">
        <f t="shared" si="163"/>
        <v>141444.42496987735</v>
      </c>
      <c r="V259" s="21">
        <f t="shared" si="173"/>
        <v>630000</v>
      </c>
      <c r="W259" s="21">
        <f t="shared" si="174"/>
        <v>645606</v>
      </c>
      <c r="X259" s="21" t="str">
        <f t="shared" si="175"/>
        <v/>
      </c>
      <c r="Y259" s="21">
        <f t="shared" si="176"/>
        <v>300000</v>
      </c>
      <c r="Z259" s="23">
        <f t="shared" si="164"/>
        <v>525202</v>
      </c>
      <c r="AA259" s="20">
        <f t="shared" si="165"/>
        <v>3</v>
      </c>
      <c r="AB259" s="1" t="s">
        <v>863</v>
      </c>
      <c r="AE259" s="55"/>
      <c r="AF259" s="58">
        <f t="shared" si="161"/>
        <v>0</v>
      </c>
    </row>
    <row r="260" spans="1:32" s="87" customFormat="1" ht="192.75" customHeight="1" x14ac:dyDescent="0.25">
      <c r="A260" s="100" t="s">
        <v>508</v>
      </c>
      <c r="B260" s="110" t="s">
        <v>509</v>
      </c>
      <c r="C260" s="105" t="s">
        <v>20</v>
      </c>
      <c r="D260" s="104">
        <v>10</v>
      </c>
      <c r="E260" s="156">
        <v>532000</v>
      </c>
      <c r="F260" s="127">
        <f t="shared" si="147"/>
        <v>5320000</v>
      </c>
      <c r="G260" s="134">
        <v>518847</v>
      </c>
      <c r="H260" s="128">
        <f t="shared" si="148"/>
        <v>5188470</v>
      </c>
      <c r="I260" s="132">
        <v>101750</v>
      </c>
      <c r="J260" s="161">
        <f t="shared" si="149"/>
        <v>1017500</v>
      </c>
      <c r="K260" s="154">
        <v>350000</v>
      </c>
      <c r="L260" s="155">
        <f t="shared" si="150"/>
        <v>3500000</v>
      </c>
      <c r="M260" s="111">
        <f t="shared" si="177"/>
        <v>466949</v>
      </c>
      <c r="N260" s="162">
        <f t="shared" si="167"/>
        <v>375649.25</v>
      </c>
      <c r="O260" s="163">
        <f t="shared" si="168"/>
        <v>-0.41621472690282224</v>
      </c>
      <c r="P260" s="163">
        <f t="shared" si="169"/>
        <v>-0.38120068122058015</v>
      </c>
      <c r="Q260" s="163">
        <f t="shared" si="170"/>
        <v>0.72913562319104863</v>
      </c>
      <c r="R260" s="163">
        <f t="shared" si="171"/>
        <v>6.827978493235376E-2</v>
      </c>
      <c r="S260" s="164">
        <f t="shared" si="172"/>
        <v>200524.17627038556</v>
      </c>
      <c r="T260" s="165">
        <f t="shared" si="162"/>
        <v>576173.42627038551</v>
      </c>
      <c r="U260" s="165">
        <f t="shared" si="163"/>
        <v>175125.07372961444</v>
      </c>
      <c r="V260" s="164">
        <f t="shared" si="173"/>
        <v>532000</v>
      </c>
      <c r="W260" s="164">
        <f t="shared" si="174"/>
        <v>518847</v>
      </c>
      <c r="X260" s="164" t="str">
        <f t="shared" si="175"/>
        <v/>
      </c>
      <c r="Y260" s="164">
        <f t="shared" si="176"/>
        <v>350000</v>
      </c>
      <c r="Z260" s="129">
        <f t="shared" si="164"/>
        <v>466949</v>
      </c>
      <c r="AA260" s="166">
        <f t="shared" si="165"/>
        <v>3</v>
      </c>
      <c r="AB260" s="89" t="s">
        <v>863</v>
      </c>
      <c r="AC260" s="89"/>
      <c r="AD260" s="89"/>
      <c r="AE260" s="130">
        <v>1</v>
      </c>
      <c r="AF260" s="131">
        <f t="shared" si="161"/>
        <v>466949</v>
      </c>
    </row>
    <row r="261" spans="1:32" ht="15" hidden="1" x14ac:dyDescent="0.2">
      <c r="A261" s="5" t="s">
        <v>510</v>
      </c>
      <c r="B261" s="10" t="s">
        <v>511</v>
      </c>
      <c r="C261" s="11" t="s">
        <v>20</v>
      </c>
      <c r="D261" s="12">
        <v>10</v>
      </c>
      <c r="E261" s="36">
        <v>980000</v>
      </c>
      <c r="F261" s="35">
        <f t="shared" si="147"/>
        <v>9800000</v>
      </c>
      <c r="G261" s="40">
        <v>1020557</v>
      </c>
      <c r="H261" s="25">
        <f t="shared" si="148"/>
        <v>10205570</v>
      </c>
      <c r="I261" s="16">
        <v>82000</v>
      </c>
      <c r="J261" s="17">
        <f t="shared" si="149"/>
        <v>820000</v>
      </c>
      <c r="K261" s="31"/>
      <c r="L261" s="29">
        <f t="shared" si="150"/>
        <v>0</v>
      </c>
      <c r="M261" s="47">
        <f t="shared" si="177"/>
        <v>1000278.5</v>
      </c>
      <c r="N261" s="46">
        <f t="shared" si="167"/>
        <v>694185.66666666663</v>
      </c>
      <c r="O261" s="43">
        <f t="shared" si="168"/>
        <v>-0.41172606560108571</v>
      </c>
      <c r="P261" s="43">
        <f t="shared" si="169"/>
        <v>-0.4701499166649461</v>
      </c>
      <c r="Q261" s="43">
        <f t="shared" si="170"/>
        <v>0.88187598226603159</v>
      </c>
      <c r="R261" s="43">
        <f t="shared" si="171"/>
        <v>1</v>
      </c>
      <c r="S261" s="21">
        <f t="shared" si="172"/>
        <v>530556.01534270949</v>
      </c>
      <c r="T261" s="22">
        <f t="shared" si="162"/>
        <v>1224741.6820093761</v>
      </c>
      <c r="U261" s="22">
        <f t="shared" si="163"/>
        <v>163629.65132395714</v>
      </c>
      <c r="V261" s="21">
        <f t="shared" si="173"/>
        <v>980000</v>
      </c>
      <c r="W261" s="21">
        <f t="shared" si="174"/>
        <v>1020557</v>
      </c>
      <c r="X261" s="21" t="str">
        <f t="shared" si="175"/>
        <v/>
      </c>
      <c r="Y261" s="21" t="str">
        <f t="shared" si="176"/>
        <v/>
      </c>
      <c r="Z261" s="23">
        <f t="shared" si="164"/>
        <v>1000278.5</v>
      </c>
      <c r="AA261" s="20">
        <f t="shared" si="165"/>
        <v>2</v>
      </c>
      <c r="AB261" s="1" t="s">
        <v>863</v>
      </c>
      <c r="AE261" s="55"/>
      <c r="AF261" s="58">
        <f t="shared" si="161"/>
        <v>0</v>
      </c>
    </row>
    <row r="262" spans="1:32" ht="15" hidden="1" x14ac:dyDescent="0.2">
      <c r="A262" s="5" t="s">
        <v>512</v>
      </c>
      <c r="B262" s="10" t="s">
        <v>513</v>
      </c>
      <c r="C262" s="11" t="s">
        <v>20</v>
      </c>
      <c r="D262" s="12">
        <v>10</v>
      </c>
      <c r="E262" s="36">
        <v>35000</v>
      </c>
      <c r="F262" s="35">
        <f t="shared" si="147"/>
        <v>350000</v>
      </c>
      <c r="G262" s="40">
        <v>32402</v>
      </c>
      <c r="H262" s="25">
        <f t="shared" si="148"/>
        <v>324020</v>
      </c>
      <c r="I262" s="16">
        <v>32500</v>
      </c>
      <c r="J262" s="17">
        <f t="shared" si="149"/>
        <v>325000</v>
      </c>
      <c r="K262" s="28">
        <v>35000</v>
      </c>
      <c r="L262" s="29">
        <f t="shared" si="150"/>
        <v>350000</v>
      </c>
      <c r="M262" s="47">
        <f t="shared" ref="M262:M263" si="178">N262</f>
        <v>33725.5</v>
      </c>
      <c r="N262" s="46">
        <f t="shared" si="167"/>
        <v>33725.5</v>
      </c>
      <c r="O262" s="43">
        <f t="shared" si="168"/>
        <v>-3.779039599116385E-2</v>
      </c>
      <c r="P262" s="43">
        <f t="shared" si="169"/>
        <v>3.9243302545551639E-2</v>
      </c>
      <c r="Q262" s="43">
        <f t="shared" si="170"/>
        <v>3.6337489436776282E-2</v>
      </c>
      <c r="R262" s="43">
        <f t="shared" si="171"/>
        <v>-3.779039599116385E-2</v>
      </c>
      <c r="S262" s="21">
        <f t="shared" si="172"/>
        <v>1472.2095638868809</v>
      </c>
      <c r="T262" s="22">
        <f t="shared" si="162"/>
        <v>35197.709563886878</v>
      </c>
      <c r="U262" s="22">
        <f t="shared" si="163"/>
        <v>32253.290436113119</v>
      </c>
      <c r="V262" s="21">
        <f t="shared" si="173"/>
        <v>35000</v>
      </c>
      <c r="W262" s="21">
        <f t="shared" si="174"/>
        <v>32402</v>
      </c>
      <c r="X262" s="21">
        <f t="shared" si="175"/>
        <v>32500</v>
      </c>
      <c r="Y262" s="21">
        <f t="shared" si="176"/>
        <v>35000</v>
      </c>
      <c r="Z262" s="23">
        <f t="shared" si="164"/>
        <v>33725.5</v>
      </c>
      <c r="AA262" s="20">
        <f t="shared" si="165"/>
        <v>4</v>
      </c>
      <c r="AB262" s="44" t="s">
        <v>873</v>
      </c>
      <c r="AE262" s="55"/>
      <c r="AF262" s="58">
        <f t="shared" si="161"/>
        <v>0</v>
      </c>
    </row>
    <row r="263" spans="1:32" ht="15" hidden="1" x14ac:dyDescent="0.2">
      <c r="A263" s="5" t="s">
        <v>514</v>
      </c>
      <c r="B263" s="10" t="s">
        <v>515</v>
      </c>
      <c r="C263" s="11" t="s">
        <v>20</v>
      </c>
      <c r="D263" s="12">
        <v>10</v>
      </c>
      <c r="E263" s="36">
        <v>63000</v>
      </c>
      <c r="F263" s="35">
        <f t="shared" si="147"/>
        <v>630000</v>
      </c>
      <c r="G263" s="40">
        <v>66052</v>
      </c>
      <c r="H263" s="25">
        <f t="shared" si="148"/>
        <v>660520</v>
      </c>
      <c r="I263" s="16">
        <v>49980</v>
      </c>
      <c r="J263" s="17">
        <f t="shared" si="149"/>
        <v>499800</v>
      </c>
      <c r="K263" s="28">
        <v>60000</v>
      </c>
      <c r="L263" s="29">
        <f t="shared" si="150"/>
        <v>600000</v>
      </c>
      <c r="M263" s="47">
        <f t="shared" si="178"/>
        <v>59758</v>
      </c>
      <c r="N263" s="46">
        <f t="shared" si="167"/>
        <v>59758</v>
      </c>
      <c r="O263" s="43">
        <f t="shared" si="168"/>
        <v>-5.4252150339703542E-2</v>
      </c>
      <c r="P263" s="43">
        <f t="shared" si="169"/>
        <v>-0.10532481006727124</v>
      </c>
      <c r="Q263" s="43">
        <f t="shared" si="170"/>
        <v>0.1636266273971686</v>
      </c>
      <c r="R263" s="43">
        <f t="shared" si="171"/>
        <v>-4.0496669901937121E-3</v>
      </c>
      <c r="S263" s="21">
        <f t="shared" si="172"/>
        <v>6971.1990360339014</v>
      </c>
      <c r="T263" s="22">
        <f t="shared" si="162"/>
        <v>66729.199036033897</v>
      </c>
      <c r="U263" s="22">
        <f t="shared" si="163"/>
        <v>52786.800963966096</v>
      </c>
      <c r="V263" s="21">
        <f t="shared" si="173"/>
        <v>63000</v>
      </c>
      <c r="W263" s="21">
        <f t="shared" si="174"/>
        <v>66052</v>
      </c>
      <c r="X263" s="21" t="str">
        <f t="shared" si="175"/>
        <v/>
      </c>
      <c r="Y263" s="21">
        <f t="shared" si="176"/>
        <v>60000</v>
      </c>
      <c r="Z263" s="23">
        <f t="shared" si="164"/>
        <v>63017.333333333336</v>
      </c>
      <c r="AA263" s="20">
        <f t="shared" si="165"/>
        <v>3</v>
      </c>
      <c r="AB263" s="44" t="s">
        <v>873</v>
      </c>
      <c r="AE263" s="55"/>
      <c r="AF263" s="58">
        <f t="shared" si="161"/>
        <v>0</v>
      </c>
    </row>
    <row r="264" spans="1:32" ht="15" hidden="1" x14ac:dyDescent="0.2">
      <c r="A264" s="5" t="s">
        <v>516</v>
      </c>
      <c r="B264" s="10" t="s">
        <v>517</v>
      </c>
      <c r="C264" s="11" t="s">
        <v>41</v>
      </c>
      <c r="D264" s="12">
        <v>200</v>
      </c>
      <c r="E264" s="36">
        <v>11200</v>
      </c>
      <c r="F264" s="35">
        <f t="shared" si="147"/>
        <v>2240000</v>
      </c>
      <c r="G264" s="40">
        <v>10163</v>
      </c>
      <c r="H264" s="25">
        <f t="shared" si="148"/>
        <v>2032600</v>
      </c>
      <c r="I264" s="16">
        <v>35873</v>
      </c>
      <c r="J264" s="17">
        <f t="shared" si="149"/>
        <v>7174600</v>
      </c>
      <c r="K264" s="28">
        <v>25000</v>
      </c>
      <c r="L264" s="29">
        <f t="shared" si="150"/>
        <v>5000000</v>
      </c>
      <c r="M264" s="47">
        <f t="shared" si="177"/>
        <v>15454.333333333334</v>
      </c>
      <c r="N264" s="42">
        <f t="shared" si="167"/>
        <v>20559</v>
      </c>
      <c r="O264" s="43">
        <f t="shared" si="168"/>
        <v>0.4552264215185563</v>
      </c>
      <c r="P264" s="43">
        <f t="shared" si="169"/>
        <v>0.50566661802616863</v>
      </c>
      <c r="Q264" s="43">
        <f t="shared" si="170"/>
        <v>-0.74488058757721687</v>
      </c>
      <c r="R264" s="43">
        <f t="shared" si="171"/>
        <v>-0.21601245196750818</v>
      </c>
      <c r="S264" s="21">
        <f t="shared" si="172"/>
        <v>12246.207222374336</v>
      </c>
      <c r="T264" s="22">
        <f t="shared" si="162"/>
        <v>32805.207222374338</v>
      </c>
      <c r="U264" s="22">
        <f t="shared" si="163"/>
        <v>8312.7927776256638</v>
      </c>
      <c r="V264" s="21">
        <f t="shared" si="173"/>
        <v>11200</v>
      </c>
      <c r="W264" s="21">
        <f t="shared" si="174"/>
        <v>10163</v>
      </c>
      <c r="X264" s="21" t="str">
        <f t="shared" si="175"/>
        <v/>
      </c>
      <c r="Y264" s="21">
        <f t="shared" si="176"/>
        <v>25000</v>
      </c>
      <c r="Z264" s="23">
        <f t="shared" si="164"/>
        <v>15454.333333333334</v>
      </c>
      <c r="AA264" s="20">
        <f t="shared" si="165"/>
        <v>3</v>
      </c>
      <c r="AB264" s="1" t="s">
        <v>863</v>
      </c>
      <c r="AE264" s="55"/>
      <c r="AF264" s="58">
        <f t="shared" si="161"/>
        <v>0</v>
      </c>
    </row>
    <row r="265" spans="1:32" ht="15" hidden="1" x14ac:dyDescent="0.2">
      <c r="A265" s="5" t="s">
        <v>518</v>
      </c>
      <c r="B265" s="10" t="s">
        <v>519</v>
      </c>
      <c r="C265" s="11" t="s">
        <v>20</v>
      </c>
      <c r="D265" s="12">
        <v>10</v>
      </c>
      <c r="E265" s="36">
        <v>5600</v>
      </c>
      <c r="F265" s="35">
        <f t="shared" ref="F265:F296" si="179">+D265*E265</f>
        <v>56000</v>
      </c>
      <c r="G265" s="40">
        <v>5896</v>
      </c>
      <c r="H265" s="25">
        <f t="shared" ref="H265:H296" si="180">+D265*G265</f>
        <v>58960</v>
      </c>
      <c r="I265" s="16">
        <v>15000</v>
      </c>
      <c r="J265" s="17">
        <f t="shared" ref="J265:J296" si="181">+I265*D265</f>
        <v>150000</v>
      </c>
      <c r="K265" s="28">
        <v>18000</v>
      </c>
      <c r="L265" s="29">
        <f t="shared" ref="L265:L296" si="182">+K265*D265</f>
        <v>180000</v>
      </c>
      <c r="M265" s="47">
        <f t="shared" si="177"/>
        <v>8832</v>
      </c>
      <c r="N265" s="42">
        <f t="shared" ref="N265:N296" si="183">AVERAGE(E265,G265,I265,K265)</f>
        <v>11124</v>
      </c>
      <c r="O265" s="43">
        <f t="shared" ref="O265:O296" si="184">1-E265/N265</f>
        <v>0.49658396260338011</v>
      </c>
      <c r="P265" s="43">
        <f t="shared" ref="P265:P296" si="185">1-G265/N265</f>
        <v>0.46997482919813016</v>
      </c>
      <c r="Q265" s="43">
        <f t="shared" ref="Q265:Q296" si="186">1-I265/N265</f>
        <v>-0.34843581445523197</v>
      </c>
      <c r="R265" s="43">
        <f t="shared" ref="R265:R296" si="187">1-K265/N265</f>
        <v>-0.61812297734627841</v>
      </c>
      <c r="S265" s="21">
        <f t="shared" ref="S265:S296" si="188">STDEV(E265,G265,I265,K265)</f>
        <v>6328.488813821722</v>
      </c>
      <c r="T265" s="22">
        <f t="shared" si="162"/>
        <v>17452.488813821721</v>
      </c>
      <c r="U265" s="22">
        <f t="shared" si="163"/>
        <v>4795.511186178278</v>
      </c>
      <c r="V265" s="21">
        <f t="shared" ref="V265:V296" si="189">IF(AND(E265&lt;=$T265,E265&gt;=$U265),E265,"")</f>
        <v>5600</v>
      </c>
      <c r="W265" s="21">
        <f t="shared" ref="W265:W296" si="190">IF(AND(G265&lt;=$T265,G265&gt;=$U265),G265,"")</f>
        <v>5896</v>
      </c>
      <c r="X265" s="21">
        <f t="shared" ref="X265:X296" si="191">IF(AND(I265&lt;=$T265,I265&gt;=$U265),I265,"")</f>
        <v>15000</v>
      </c>
      <c r="Y265" s="21" t="str">
        <f t="shared" ref="Y265:Y296" si="192">IF(AND(K265&lt;=$T265,K265&gt;=$U265),K265,"")</f>
        <v/>
      </c>
      <c r="Z265" s="23">
        <f t="shared" si="164"/>
        <v>8832</v>
      </c>
      <c r="AA265" s="20">
        <f t="shared" si="165"/>
        <v>3</v>
      </c>
      <c r="AB265" s="1" t="s">
        <v>863</v>
      </c>
      <c r="AE265" s="55"/>
      <c r="AF265" s="58">
        <f t="shared" si="161"/>
        <v>0</v>
      </c>
    </row>
    <row r="266" spans="1:32" ht="15" hidden="1" x14ac:dyDescent="0.2">
      <c r="A266" s="5" t="s">
        <v>520</v>
      </c>
      <c r="B266" s="10" t="s">
        <v>521</v>
      </c>
      <c r="C266" s="11" t="s">
        <v>41</v>
      </c>
      <c r="D266" s="12">
        <v>200</v>
      </c>
      <c r="E266" s="36">
        <v>21000</v>
      </c>
      <c r="F266" s="35">
        <f t="shared" si="179"/>
        <v>4200000</v>
      </c>
      <c r="G266" s="40">
        <v>20341</v>
      </c>
      <c r="H266" s="25">
        <f t="shared" si="180"/>
        <v>4068200</v>
      </c>
      <c r="I266" s="16">
        <v>54300</v>
      </c>
      <c r="J266" s="17">
        <f t="shared" si="181"/>
        <v>10860000</v>
      </c>
      <c r="K266" s="28">
        <v>60000</v>
      </c>
      <c r="L266" s="29">
        <f t="shared" si="182"/>
        <v>12000000</v>
      </c>
      <c r="M266" s="47">
        <f t="shared" si="177"/>
        <v>38910.25</v>
      </c>
      <c r="N266" s="42">
        <f t="shared" si="183"/>
        <v>38910.25</v>
      </c>
      <c r="O266" s="43">
        <f t="shared" si="184"/>
        <v>0.46029645144916831</v>
      </c>
      <c r="P266" s="43">
        <f t="shared" si="185"/>
        <v>0.47723286280607291</v>
      </c>
      <c r="Q266" s="43">
        <f t="shared" si="186"/>
        <v>-0.39551917553857918</v>
      </c>
      <c r="R266" s="43">
        <f t="shared" si="187"/>
        <v>-0.54201013871666204</v>
      </c>
      <c r="S266" s="21">
        <f t="shared" si="188"/>
        <v>21191.319455144836</v>
      </c>
      <c r="T266" s="22">
        <f t="shared" si="162"/>
        <v>60101.56945514484</v>
      </c>
      <c r="U266" s="22">
        <f t="shared" si="163"/>
        <v>17718.930544855164</v>
      </c>
      <c r="V266" s="21">
        <f t="shared" si="189"/>
        <v>21000</v>
      </c>
      <c r="W266" s="21">
        <f t="shared" si="190"/>
        <v>20341</v>
      </c>
      <c r="X266" s="21">
        <f t="shared" si="191"/>
        <v>54300</v>
      </c>
      <c r="Y266" s="21">
        <f t="shared" si="192"/>
        <v>60000</v>
      </c>
      <c r="Z266" s="23">
        <f t="shared" si="164"/>
        <v>38910.25</v>
      </c>
      <c r="AA266" s="20">
        <f t="shared" si="165"/>
        <v>4</v>
      </c>
      <c r="AB266" s="1" t="s">
        <v>863</v>
      </c>
      <c r="AE266" s="55"/>
      <c r="AF266" s="58">
        <f t="shared" si="161"/>
        <v>0</v>
      </c>
    </row>
    <row r="267" spans="1:32" ht="15" hidden="1" x14ac:dyDescent="0.2">
      <c r="A267" s="5" t="s">
        <v>522</v>
      </c>
      <c r="B267" s="10" t="s">
        <v>523</v>
      </c>
      <c r="C267" s="11" t="s">
        <v>20</v>
      </c>
      <c r="D267" s="12">
        <v>10</v>
      </c>
      <c r="E267" s="36">
        <v>19600</v>
      </c>
      <c r="F267" s="35">
        <f t="shared" si="179"/>
        <v>196000</v>
      </c>
      <c r="G267" s="40">
        <v>18387</v>
      </c>
      <c r="H267" s="25">
        <f t="shared" si="180"/>
        <v>183870</v>
      </c>
      <c r="I267" s="16">
        <v>56000</v>
      </c>
      <c r="J267" s="17">
        <f t="shared" si="181"/>
        <v>560000</v>
      </c>
      <c r="K267" s="28">
        <v>35000</v>
      </c>
      <c r="L267" s="29">
        <f t="shared" si="182"/>
        <v>350000</v>
      </c>
      <c r="M267" s="47">
        <f t="shared" si="177"/>
        <v>24329</v>
      </c>
      <c r="N267" s="42">
        <f t="shared" si="183"/>
        <v>32246.75</v>
      </c>
      <c r="O267" s="43">
        <f t="shared" si="184"/>
        <v>0.39218680952344032</v>
      </c>
      <c r="P267" s="43">
        <f t="shared" si="185"/>
        <v>0.4298030034034438</v>
      </c>
      <c r="Q267" s="43">
        <f t="shared" si="186"/>
        <v>-0.73660911564731335</v>
      </c>
      <c r="R267" s="43">
        <f t="shared" si="187"/>
        <v>-8.5380697279570761E-2</v>
      </c>
      <c r="S267" s="21">
        <f t="shared" si="188"/>
        <v>17548.316412598295</v>
      </c>
      <c r="T267" s="22">
        <f t="shared" si="162"/>
        <v>49795.066412598295</v>
      </c>
      <c r="U267" s="22">
        <f t="shared" si="163"/>
        <v>14698.433587401705</v>
      </c>
      <c r="V267" s="21">
        <f t="shared" si="189"/>
        <v>19600</v>
      </c>
      <c r="W267" s="21">
        <f t="shared" si="190"/>
        <v>18387</v>
      </c>
      <c r="X267" s="21" t="str">
        <f t="shared" si="191"/>
        <v/>
      </c>
      <c r="Y267" s="21">
        <f t="shared" si="192"/>
        <v>35000</v>
      </c>
      <c r="Z267" s="23">
        <f t="shared" si="164"/>
        <v>24329</v>
      </c>
      <c r="AA267" s="20">
        <f t="shared" si="165"/>
        <v>3</v>
      </c>
      <c r="AB267" s="1" t="s">
        <v>863</v>
      </c>
      <c r="AE267" s="55"/>
      <c r="AF267" s="58">
        <f t="shared" ref="AF267:AF330" si="193">+AE267*M267</f>
        <v>0</v>
      </c>
    </row>
    <row r="268" spans="1:32" ht="15" hidden="1" x14ac:dyDescent="0.2">
      <c r="A268" s="5" t="s">
        <v>524</v>
      </c>
      <c r="B268" s="10" t="s">
        <v>525</v>
      </c>
      <c r="C268" s="11" t="s">
        <v>41</v>
      </c>
      <c r="D268" s="12">
        <v>10</v>
      </c>
      <c r="E268" s="36">
        <v>51800</v>
      </c>
      <c r="F268" s="35">
        <f t="shared" si="179"/>
        <v>518000</v>
      </c>
      <c r="G268" s="40">
        <v>51660</v>
      </c>
      <c r="H268" s="25">
        <f t="shared" si="180"/>
        <v>516600</v>
      </c>
      <c r="I268" s="16">
        <v>101000</v>
      </c>
      <c r="J268" s="17">
        <f t="shared" si="181"/>
        <v>1010000</v>
      </c>
      <c r="K268" s="28">
        <v>110000</v>
      </c>
      <c r="L268" s="29">
        <f t="shared" si="182"/>
        <v>1100000</v>
      </c>
      <c r="M268" s="47">
        <f t="shared" si="177"/>
        <v>68153.333333333328</v>
      </c>
      <c r="N268" s="42">
        <f t="shared" si="183"/>
        <v>78615</v>
      </c>
      <c r="O268" s="43">
        <f t="shared" si="184"/>
        <v>0.34109266679386885</v>
      </c>
      <c r="P268" s="43">
        <f t="shared" si="185"/>
        <v>0.34287349742415574</v>
      </c>
      <c r="Q268" s="43">
        <f t="shared" si="186"/>
        <v>-0.2847420975640782</v>
      </c>
      <c r="R268" s="43">
        <f t="shared" si="187"/>
        <v>-0.39922406665394639</v>
      </c>
      <c r="S268" s="21">
        <f t="shared" si="188"/>
        <v>31260.852515566494</v>
      </c>
      <c r="T268" s="22">
        <f t="shared" ref="T268:T331" si="194">N268+S268</f>
        <v>109875.8525155665</v>
      </c>
      <c r="U268" s="22">
        <f t="shared" ref="U268:U331" si="195">N268-S268</f>
        <v>47354.147484433503</v>
      </c>
      <c r="V268" s="21">
        <f t="shared" si="189"/>
        <v>51800</v>
      </c>
      <c r="W268" s="21">
        <f t="shared" si="190"/>
        <v>51660</v>
      </c>
      <c r="X268" s="21">
        <f t="shared" si="191"/>
        <v>101000</v>
      </c>
      <c r="Y268" s="21" t="str">
        <f t="shared" si="192"/>
        <v/>
      </c>
      <c r="Z268" s="23">
        <f t="shared" ref="Z268:Z331" si="196">AVERAGE(V268:Y268)</f>
        <v>68153.333333333328</v>
      </c>
      <c r="AA268" s="20">
        <f t="shared" ref="AA268:AA331" si="197">COUNT(V268:Y268)</f>
        <v>3</v>
      </c>
      <c r="AB268" s="1" t="s">
        <v>863</v>
      </c>
      <c r="AE268" s="55"/>
      <c r="AF268" s="58">
        <f t="shared" si="193"/>
        <v>0</v>
      </c>
    </row>
    <row r="269" spans="1:32" ht="15" hidden="1" x14ac:dyDescent="0.2">
      <c r="A269" s="5" t="s">
        <v>526</v>
      </c>
      <c r="B269" s="10" t="s">
        <v>527</v>
      </c>
      <c r="C269" s="11" t="s">
        <v>20</v>
      </c>
      <c r="D269" s="12">
        <v>10</v>
      </c>
      <c r="E269" s="36">
        <v>208000</v>
      </c>
      <c r="F269" s="35">
        <f t="shared" si="179"/>
        <v>2080000</v>
      </c>
      <c r="G269" s="40">
        <v>204948</v>
      </c>
      <c r="H269" s="25">
        <f t="shared" si="180"/>
        <v>2049480</v>
      </c>
      <c r="I269" s="16">
        <v>99000</v>
      </c>
      <c r="J269" s="17">
        <f t="shared" si="181"/>
        <v>990000</v>
      </c>
      <c r="K269" s="28">
        <v>120000</v>
      </c>
      <c r="L269" s="29">
        <f t="shared" si="182"/>
        <v>1200000</v>
      </c>
      <c r="M269" s="47">
        <f t="shared" si="177"/>
        <v>177649.33333333334</v>
      </c>
      <c r="N269" s="42">
        <f t="shared" si="183"/>
        <v>157987</v>
      </c>
      <c r="O269" s="43">
        <f t="shared" si="184"/>
        <v>-0.31656402109034287</v>
      </c>
      <c r="P269" s="43">
        <f t="shared" si="185"/>
        <v>-0.29724597593472879</v>
      </c>
      <c r="Q269" s="43">
        <f t="shared" si="186"/>
        <v>0.37336616303873105</v>
      </c>
      <c r="R269" s="43">
        <f t="shared" si="187"/>
        <v>0.24044383398634062</v>
      </c>
      <c r="S269" s="21">
        <f t="shared" si="188"/>
        <v>56654.255585966355</v>
      </c>
      <c r="T269" s="22">
        <f t="shared" si="194"/>
        <v>214641.25558596634</v>
      </c>
      <c r="U269" s="22">
        <f t="shared" si="195"/>
        <v>101332.74441403364</v>
      </c>
      <c r="V269" s="21">
        <f t="shared" si="189"/>
        <v>208000</v>
      </c>
      <c r="W269" s="21">
        <f t="shared" si="190"/>
        <v>204948</v>
      </c>
      <c r="X269" s="21" t="str">
        <f t="shared" si="191"/>
        <v/>
      </c>
      <c r="Y269" s="21">
        <f t="shared" si="192"/>
        <v>120000</v>
      </c>
      <c r="Z269" s="23">
        <f t="shared" si="196"/>
        <v>177649.33333333334</v>
      </c>
      <c r="AA269" s="20">
        <f t="shared" si="197"/>
        <v>3</v>
      </c>
      <c r="AB269" s="1" t="s">
        <v>863</v>
      </c>
      <c r="AE269" s="55"/>
      <c r="AF269" s="58">
        <f t="shared" si="193"/>
        <v>0</v>
      </c>
    </row>
    <row r="270" spans="1:32" ht="15" hidden="1" x14ac:dyDescent="0.2">
      <c r="A270" s="5" t="s">
        <v>528</v>
      </c>
      <c r="B270" s="10" t="s">
        <v>529</v>
      </c>
      <c r="C270" s="11" t="s">
        <v>41</v>
      </c>
      <c r="D270" s="12">
        <v>100</v>
      </c>
      <c r="E270" s="36">
        <v>50400</v>
      </c>
      <c r="F270" s="35">
        <f t="shared" si="179"/>
        <v>5040000</v>
      </c>
      <c r="G270" s="40">
        <v>49852</v>
      </c>
      <c r="H270" s="25">
        <f t="shared" si="180"/>
        <v>4985200</v>
      </c>
      <c r="I270" s="16">
        <v>35873</v>
      </c>
      <c r="J270" s="17">
        <f t="shared" si="181"/>
        <v>3587300</v>
      </c>
      <c r="K270" s="28">
        <v>20000</v>
      </c>
      <c r="L270" s="29">
        <f t="shared" si="182"/>
        <v>2000000</v>
      </c>
      <c r="M270" s="47">
        <f t="shared" si="177"/>
        <v>45375</v>
      </c>
      <c r="N270" s="42">
        <f t="shared" si="183"/>
        <v>39031.25</v>
      </c>
      <c r="O270" s="43">
        <f t="shared" si="184"/>
        <v>-0.29127301841473185</v>
      </c>
      <c r="P270" s="43">
        <f t="shared" si="185"/>
        <v>-0.2772329863891112</v>
      </c>
      <c r="Q270" s="43">
        <f t="shared" si="186"/>
        <v>8.0915932746196906E-2</v>
      </c>
      <c r="R270" s="43">
        <f t="shared" si="187"/>
        <v>0.48759007205764615</v>
      </c>
      <c r="S270" s="21">
        <f t="shared" si="188"/>
        <v>14358.506500213267</v>
      </c>
      <c r="T270" s="22">
        <f t="shared" si="194"/>
        <v>53389.756500213269</v>
      </c>
      <c r="U270" s="22">
        <f t="shared" si="195"/>
        <v>24672.743499786731</v>
      </c>
      <c r="V270" s="21">
        <f t="shared" si="189"/>
        <v>50400</v>
      </c>
      <c r="W270" s="21">
        <f t="shared" si="190"/>
        <v>49852</v>
      </c>
      <c r="X270" s="21">
        <f t="shared" si="191"/>
        <v>35873</v>
      </c>
      <c r="Y270" s="21" t="str">
        <f t="shared" si="192"/>
        <v/>
      </c>
      <c r="Z270" s="23">
        <f t="shared" si="196"/>
        <v>45375</v>
      </c>
      <c r="AA270" s="20">
        <f t="shared" si="197"/>
        <v>3</v>
      </c>
      <c r="AB270" s="1" t="s">
        <v>863</v>
      </c>
      <c r="AE270" s="55"/>
      <c r="AF270" s="58">
        <f t="shared" si="193"/>
        <v>0</v>
      </c>
    </row>
    <row r="271" spans="1:32" ht="15" hidden="1" x14ac:dyDescent="0.2">
      <c r="A271" s="5" t="s">
        <v>530</v>
      </c>
      <c r="B271" s="10" t="s">
        <v>531</v>
      </c>
      <c r="C271" s="11" t="s">
        <v>41</v>
      </c>
      <c r="D271" s="12">
        <v>20</v>
      </c>
      <c r="E271" s="36">
        <v>16800</v>
      </c>
      <c r="F271" s="35">
        <f t="shared" si="179"/>
        <v>336000</v>
      </c>
      <c r="G271" s="40">
        <v>16259</v>
      </c>
      <c r="H271" s="25">
        <f t="shared" si="180"/>
        <v>325180</v>
      </c>
      <c r="I271" s="16">
        <v>49500</v>
      </c>
      <c r="J271" s="17">
        <f t="shared" si="181"/>
        <v>990000</v>
      </c>
      <c r="K271" s="28">
        <v>40000</v>
      </c>
      <c r="L271" s="29">
        <f t="shared" si="182"/>
        <v>800000</v>
      </c>
      <c r="M271" s="47">
        <f t="shared" si="177"/>
        <v>24353</v>
      </c>
      <c r="N271" s="42">
        <f t="shared" si="183"/>
        <v>30639.75</v>
      </c>
      <c r="O271" s="43">
        <f t="shared" si="184"/>
        <v>0.45169265415024595</v>
      </c>
      <c r="P271" s="43">
        <f t="shared" si="185"/>
        <v>0.46934945618028867</v>
      </c>
      <c r="Q271" s="43">
        <f t="shared" si="186"/>
        <v>-0.61554842973588242</v>
      </c>
      <c r="R271" s="43">
        <f t="shared" si="187"/>
        <v>-0.30549368059465243</v>
      </c>
      <c r="S271" s="21">
        <f t="shared" si="188"/>
        <v>16749.805578473639</v>
      </c>
      <c r="T271" s="22">
        <f t="shared" si="194"/>
        <v>47389.555578473635</v>
      </c>
      <c r="U271" s="22">
        <f t="shared" si="195"/>
        <v>13889.944421526361</v>
      </c>
      <c r="V271" s="21">
        <f t="shared" si="189"/>
        <v>16800</v>
      </c>
      <c r="W271" s="21">
        <f t="shared" si="190"/>
        <v>16259</v>
      </c>
      <c r="X271" s="21" t="str">
        <f t="shared" si="191"/>
        <v/>
      </c>
      <c r="Y271" s="21">
        <f t="shared" si="192"/>
        <v>40000</v>
      </c>
      <c r="Z271" s="23">
        <f t="shared" si="196"/>
        <v>24353</v>
      </c>
      <c r="AA271" s="20">
        <f t="shared" si="197"/>
        <v>3</v>
      </c>
      <c r="AB271" s="1" t="s">
        <v>863</v>
      </c>
      <c r="AE271" s="55"/>
      <c r="AF271" s="58">
        <f t="shared" si="193"/>
        <v>0</v>
      </c>
    </row>
    <row r="272" spans="1:32" ht="15" hidden="1" x14ac:dyDescent="0.2">
      <c r="A272" s="5" t="s">
        <v>532</v>
      </c>
      <c r="B272" s="10" t="s">
        <v>533</v>
      </c>
      <c r="C272" s="11" t="s">
        <v>41</v>
      </c>
      <c r="D272" s="12">
        <v>100</v>
      </c>
      <c r="E272" s="36">
        <v>25200</v>
      </c>
      <c r="F272" s="35">
        <f t="shared" si="179"/>
        <v>2520000</v>
      </c>
      <c r="G272" s="40">
        <v>27295</v>
      </c>
      <c r="H272" s="25">
        <f t="shared" si="180"/>
        <v>2729500</v>
      </c>
      <c r="I272" s="16">
        <v>54300</v>
      </c>
      <c r="J272" s="17">
        <f t="shared" si="181"/>
        <v>5430000</v>
      </c>
      <c r="K272" s="28">
        <v>50000</v>
      </c>
      <c r="L272" s="29">
        <f t="shared" si="182"/>
        <v>5000000</v>
      </c>
      <c r="M272" s="47">
        <f t="shared" si="177"/>
        <v>34165</v>
      </c>
      <c r="N272" s="42">
        <f t="shared" si="183"/>
        <v>39198.75</v>
      </c>
      <c r="O272" s="43">
        <f t="shared" si="184"/>
        <v>0.35712235721802355</v>
      </c>
      <c r="P272" s="43">
        <f t="shared" si="185"/>
        <v>0.30367677540737903</v>
      </c>
      <c r="Q272" s="43">
        <f t="shared" si="186"/>
        <v>-0.38524825408973506</v>
      </c>
      <c r="R272" s="43">
        <f t="shared" si="187"/>
        <v>-0.27555087853566751</v>
      </c>
      <c r="S272" s="21">
        <f t="shared" si="188"/>
        <v>15081.766239955672</v>
      </c>
      <c r="T272" s="22">
        <f t="shared" si="194"/>
        <v>54280.516239955672</v>
      </c>
      <c r="U272" s="22">
        <f t="shared" si="195"/>
        <v>24116.983760044328</v>
      </c>
      <c r="V272" s="21">
        <f t="shared" si="189"/>
        <v>25200</v>
      </c>
      <c r="W272" s="21">
        <f t="shared" si="190"/>
        <v>27295</v>
      </c>
      <c r="X272" s="21" t="str">
        <f t="shared" si="191"/>
        <v/>
      </c>
      <c r="Y272" s="21">
        <f t="shared" si="192"/>
        <v>50000</v>
      </c>
      <c r="Z272" s="23">
        <f t="shared" si="196"/>
        <v>34165</v>
      </c>
      <c r="AA272" s="20">
        <f t="shared" si="197"/>
        <v>3</v>
      </c>
      <c r="AB272" s="1" t="s">
        <v>863</v>
      </c>
      <c r="AE272" s="55"/>
      <c r="AF272" s="58">
        <f t="shared" si="193"/>
        <v>0</v>
      </c>
    </row>
    <row r="273" spans="1:32" ht="15" hidden="1" x14ac:dyDescent="0.2">
      <c r="A273" s="5" t="s">
        <v>534</v>
      </c>
      <c r="B273" s="10" t="s">
        <v>535</v>
      </c>
      <c r="C273" s="11" t="s">
        <v>20</v>
      </c>
      <c r="D273" s="12">
        <v>10</v>
      </c>
      <c r="E273" s="36">
        <v>53200</v>
      </c>
      <c r="F273" s="35">
        <f t="shared" si="179"/>
        <v>532000</v>
      </c>
      <c r="G273" s="40">
        <v>51478</v>
      </c>
      <c r="H273" s="25">
        <f t="shared" si="180"/>
        <v>514780</v>
      </c>
      <c r="I273" s="16">
        <v>59650</v>
      </c>
      <c r="J273" s="17">
        <f t="shared" si="181"/>
        <v>596500</v>
      </c>
      <c r="K273" s="28">
        <v>300000</v>
      </c>
      <c r="L273" s="29">
        <f t="shared" si="182"/>
        <v>3000000</v>
      </c>
      <c r="M273" s="47">
        <f t="shared" si="177"/>
        <v>54776</v>
      </c>
      <c r="N273" s="42">
        <f t="shared" si="183"/>
        <v>116082</v>
      </c>
      <c r="O273" s="43">
        <f t="shared" si="184"/>
        <v>0.54170327871676915</v>
      </c>
      <c r="P273" s="43">
        <f t="shared" si="185"/>
        <v>0.55653761995830542</v>
      </c>
      <c r="Q273" s="43">
        <f t="shared" si="186"/>
        <v>0.48613910856118947</v>
      </c>
      <c r="R273" s="43">
        <f t="shared" si="187"/>
        <v>-1.5843800072362639</v>
      </c>
      <c r="S273" s="21">
        <f t="shared" si="188"/>
        <v>122662.44207580412</v>
      </c>
      <c r="T273" s="22">
        <f t="shared" si="194"/>
        <v>238744.44207580411</v>
      </c>
      <c r="U273" s="22">
        <f t="shared" si="195"/>
        <v>-6580.4420758041233</v>
      </c>
      <c r="V273" s="21">
        <f t="shared" si="189"/>
        <v>53200</v>
      </c>
      <c r="W273" s="21">
        <f t="shared" si="190"/>
        <v>51478</v>
      </c>
      <c r="X273" s="21">
        <f t="shared" si="191"/>
        <v>59650</v>
      </c>
      <c r="Y273" s="21" t="str">
        <f t="shared" si="192"/>
        <v/>
      </c>
      <c r="Z273" s="23">
        <f t="shared" si="196"/>
        <v>54776</v>
      </c>
      <c r="AA273" s="20">
        <f t="shared" si="197"/>
        <v>3</v>
      </c>
      <c r="AB273" s="1" t="s">
        <v>863</v>
      </c>
      <c r="AE273" s="55"/>
      <c r="AF273" s="58">
        <f t="shared" si="193"/>
        <v>0</v>
      </c>
    </row>
    <row r="274" spans="1:32" ht="15" hidden="1" x14ac:dyDescent="0.2">
      <c r="A274" s="5" t="s">
        <v>536</v>
      </c>
      <c r="B274" s="10" t="s">
        <v>537</v>
      </c>
      <c r="C274" s="11" t="s">
        <v>20</v>
      </c>
      <c r="D274" s="12">
        <v>3</v>
      </c>
      <c r="E274" s="36">
        <v>89600</v>
      </c>
      <c r="F274" s="35">
        <f t="shared" si="179"/>
        <v>268800</v>
      </c>
      <c r="G274" s="40">
        <v>95322</v>
      </c>
      <c r="H274" s="25">
        <f t="shared" si="180"/>
        <v>285966</v>
      </c>
      <c r="I274" s="16">
        <v>283500</v>
      </c>
      <c r="J274" s="17">
        <f t="shared" si="181"/>
        <v>850500</v>
      </c>
      <c r="K274" s="31"/>
      <c r="L274" s="29">
        <f t="shared" si="182"/>
        <v>0</v>
      </c>
      <c r="M274" s="47">
        <f t="shared" si="177"/>
        <v>92461</v>
      </c>
      <c r="N274" s="42">
        <f t="shared" si="183"/>
        <v>156140.66666666666</v>
      </c>
      <c r="O274" s="43">
        <f t="shared" si="184"/>
        <v>0.426158463949174</v>
      </c>
      <c r="P274" s="43">
        <f t="shared" si="185"/>
        <v>0.38951202121164241</v>
      </c>
      <c r="Q274" s="43">
        <f t="shared" si="186"/>
        <v>-0.81567048516081675</v>
      </c>
      <c r="R274" s="43">
        <f t="shared" si="187"/>
        <v>1</v>
      </c>
      <c r="S274" s="21">
        <f t="shared" si="188"/>
        <v>110333.51785080241</v>
      </c>
      <c r="T274" s="22">
        <f t="shared" si="194"/>
        <v>266474.18451746908</v>
      </c>
      <c r="U274" s="22">
        <f t="shared" si="195"/>
        <v>45807.148815864246</v>
      </c>
      <c r="V274" s="21">
        <f t="shared" si="189"/>
        <v>89600</v>
      </c>
      <c r="W274" s="21">
        <f t="shared" si="190"/>
        <v>95322</v>
      </c>
      <c r="X274" s="21" t="str">
        <f t="shared" si="191"/>
        <v/>
      </c>
      <c r="Y274" s="21" t="str">
        <f t="shared" si="192"/>
        <v/>
      </c>
      <c r="Z274" s="23">
        <f t="shared" si="196"/>
        <v>92461</v>
      </c>
      <c r="AA274" s="20">
        <f t="shared" si="197"/>
        <v>2</v>
      </c>
      <c r="AB274" s="1" t="s">
        <v>863</v>
      </c>
      <c r="AE274" s="55"/>
      <c r="AF274" s="58">
        <f t="shared" si="193"/>
        <v>0</v>
      </c>
    </row>
    <row r="275" spans="1:32" ht="15" hidden="1" x14ac:dyDescent="0.2">
      <c r="A275" s="5" t="s">
        <v>538</v>
      </c>
      <c r="B275" s="10" t="s">
        <v>539</v>
      </c>
      <c r="C275" s="11" t="s">
        <v>41</v>
      </c>
      <c r="D275" s="12">
        <v>20</v>
      </c>
      <c r="E275" s="36">
        <v>84000</v>
      </c>
      <c r="F275" s="35">
        <f t="shared" si="179"/>
        <v>1680000</v>
      </c>
      <c r="G275" s="40">
        <v>78699</v>
      </c>
      <c r="H275" s="25">
        <f t="shared" si="180"/>
        <v>1573980</v>
      </c>
      <c r="I275" s="16">
        <v>78900</v>
      </c>
      <c r="J275" s="17">
        <f t="shared" si="181"/>
        <v>1578000</v>
      </c>
      <c r="K275" s="28">
        <v>70000</v>
      </c>
      <c r="L275" s="29">
        <f t="shared" si="182"/>
        <v>1400000</v>
      </c>
      <c r="M275" s="47">
        <f>N275</f>
        <v>77899.75</v>
      </c>
      <c r="N275" s="46">
        <f t="shared" si="183"/>
        <v>77899.75</v>
      </c>
      <c r="O275" s="43">
        <f t="shared" si="184"/>
        <v>-7.8308980452440391E-2</v>
      </c>
      <c r="P275" s="43">
        <f t="shared" si="185"/>
        <v>-1.0259981578888189E-2</v>
      </c>
      <c r="Q275" s="43">
        <f t="shared" si="186"/>
        <v>-1.2840220924970946E-2</v>
      </c>
      <c r="R275" s="43">
        <f t="shared" si="187"/>
        <v>0.10140918295629964</v>
      </c>
      <c r="S275" s="21">
        <f t="shared" si="188"/>
        <v>5809.7160214592241</v>
      </c>
      <c r="T275" s="22">
        <f t="shared" si="194"/>
        <v>83709.46602145923</v>
      </c>
      <c r="U275" s="22">
        <f t="shared" si="195"/>
        <v>72090.03397854077</v>
      </c>
      <c r="V275" s="21" t="str">
        <f t="shared" si="189"/>
        <v/>
      </c>
      <c r="W275" s="21">
        <f t="shared" si="190"/>
        <v>78699</v>
      </c>
      <c r="X275" s="21">
        <f t="shared" si="191"/>
        <v>78900</v>
      </c>
      <c r="Y275" s="21" t="str">
        <f t="shared" si="192"/>
        <v/>
      </c>
      <c r="Z275" s="23">
        <f t="shared" si="196"/>
        <v>78799.5</v>
      </c>
      <c r="AA275" s="20">
        <f t="shared" si="197"/>
        <v>2</v>
      </c>
      <c r="AB275" s="44" t="s">
        <v>873</v>
      </c>
      <c r="AE275" s="55"/>
      <c r="AF275" s="58">
        <f t="shared" si="193"/>
        <v>0</v>
      </c>
    </row>
    <row r="276" spans="1:32" ht="15" hidden="1" x14ac:dyDescent="0.2">
      <c r="A276" s="5" t="s">
        <v>540</v>
      </c>
      <c r="B276" s="10" t="s">
        <v>541</v>
      </c>
      <c r="C276" s="11" t="s">
        <v>20</v>
      </c>
      <c r="D276" s="12">
        <v>5</v>
      </c>
      <c r="E276" s="36">
        <v>219800</v>
      </c>
      <c r="F276" s="35">
        <f t="shared" si="179"/>
        <v>1099000</v>
      </c>
      <c r="G276" s="40">
        <v>213434</v>
      </c>
      <c r="H276" s="25">
        <f t="shared" si="180"/>
        <v>1067170</v>
      </c>
      <c r="I276" s="16">
        <v>46200</v>
      </c>
      <c r="J276" s="17">
        <f t="shared" si="181"/>
        <v>231000</v>
      </c>
      <c r="K276" s="28">
        <v>250000</v>
      </c>
      <c r="L276" s="29">
        <f t="shared" si="182"/>
        <v>1250000</v>
      </c>
      <c r="M276" s="47">
        <f t="shared" si="177"/>
        <v>227744.66666666666</v>
      </c>
      <c r="N276" s="42">
        <f t="shared" si="183"/>
        <v>182358.5</v>
      </c>
      <c r="O276" s="43">
        <f t="shared" si="184"/>
        <v>-0.20531809594836536</v>
      </c>
      <c r="P276" s="43">
        <f t="shared" si="185"/>
        <v>-0.17040883753704938</v>
      </c>
      <c r="Q276" s="43">
        <f t="shared" si="186"/>
        <v>0.74665288429110788</v>
      </c>
      <c r="R276" s="43">
        <f t="shared" si="187"/>
        <v>-0.37092595080569324</v>
      </c>
      <c r="S276" s="21">
        <f t="shared" si="188"/>
        <v>92163.011863038992</v>
      </c>
      <c r="T276" s="22">
        <f t="shared" si="194"/>
        <v>274521.51186303899</v>
      </c>
      <c r="U276" s="22">
        <f t="shared" si="195"/>
        <v>90195.488136961008</v>
      </c>
      <c r="V276" s="21">
        <f t="shared" si="189"/>
        <v>219800</v>
      </c>
      <c r="W276" s="21">
        <f t="shared" si="190"/>
        <v>213434</v>
      </c>
      <c r="X276" s="21" t="str">
        <f t="shared" si="191"/>
        <v/>
      </c>
      <c r="Y276" s="21">
        <f t="shared" si="192"/>
        <v>250000</v>
      </c>
      <c r="Z276" s="23">
        <f t="shared" si="196"/>
        <v>227744.66666666666</v>
      </c>
      <c r="AA276" s="20">
        <f t="shared" si="197"/>
        <v>3</v>
      </c>
      <c r="AB276" s="1" t="s">
        <v>863</v>
      </c>
      <c r="AE276" s="55"/>
      <c r="AF276" s="58">
        <f t="shared" si="193"/>
        <v>0</v>
      </c>
    </row>
    <row r="277" spans="1:32" ht="15" hidden="1" x14ac:dyDescent="0.2">
      <c r="A277" s="5" t="s">
        <v>542</v>
      </c>
      <c r="B277" s="10" t="s">
        <v>543</v>
      </c>
      <c r="C277" s="11" t="s">
        <v>41</v>
      </c>
      <c r="D277" s="12">
        <v>10</v>
      </c>
      <c r="E277" s="36">
        <v>46200</v>
      </c>
      <c r="F277" s="35">
        <f t="shared" si="179"/>
        <v>462000</v>
      </c>
      <c r="G277" s="40">
        <v>50489</v>
      </c>
      <c r="H277" s="25">
        <f t="shared" si="180"/>
        <v>504890</v>
      </c>
      <c r="I277" s="16">
        <v>101000</v>
      </c>
      <c r="J277" s="17">
        <f t="shared" si="181"/>
        <v>1010000</v>
      </c>
      <c r="K277" s="28">
        <v>70000</v>
      </c>
      <c r="L277" s="29">
        <f t="shared" si="182"/>
        <v>700000</v>
      </c>
      <c r="M277" s="47">
        <f t="shared" si="177"/>
        <v>55563</v>
      </c>
      <c r="N277" s="42">
        <f t="shared" si="183"/>
        <v>66922.25</v>
      </c>
      <c r="O277" s="43">
        <f t="shared" si="184"/>
        <v>0.30964664218552129</v>
      </c>
      <c r="P277" s="43">
        <f t="shared" si="185"/>
        <v>0.24555734453040656</v>
      </c>
      <c r="Q277" s="43">
        <f t="shared" si="186"/>
        <v>-0.50921405063338421</v>
      </c>
      <c r="R277" s="43">
        <f t="shared" si="187"/>
        <v>-4.5989936082543537E-2</v>
      </c>
      <c r="S277" s="21">
        <f t="shared" si="188"/>
        <v>24968.172678765794</v>
      </c>
      <c r="T277" s="22">
        <f t="shared" si="194"/>
        <v>91890.422678765797</v>
      </c>
      <c r="U277" s="22">
        <f t="shared" si="195"/>
        <v>41954.077321234203</v>
      </c>
      <c r="V277" s="21">
        <f t="shared" si="189"/>
        <v>46200</v>
      </c>
      <c r="W277" s="21">
        <f t="shared" si="190"/>
        <v>50489</v>
      </c>
      <c r="X277" s="21" t="str">
        <f t="shared" si="191"/>
        <v/>
      </c>
      <c r="Y277" s="21">
        <f t="shared" si="192"/>
        <v>70000</v>
      </c>
      <c r="Z277" s="23">
        <f t="shared" si="196"/>
        <v>55563</v>
      </c>
      <c r="AA277" s="20">
        <f t="shared" si="197"/>
        <v>3</v>
      </c>
      <c r="AB277" s="1" t="s">
        <v>863</v>
      </c>
      <c r="AE277" s="55"/>
      <c r="AF277" s="58">
        <f t="shared" si="193"/>
        <v>0</v>
      </c>
    </row>
    <row r="278" spans="1:32" ht="15" hidden="1" x14ac:dyDescent="0.2">
      <c r="A278" s="5" t="s">
        <v>544</v>
      </c>
      <c r="B278" s="10" t="s">
        <v>527</v>
      </c>
      <c r="C278" s="11" t="s">
        <v>20</v>
      </c>
      <c r="D278" s="12">
        <v>5</v>
      </c>
      <c r="E278" s="36">
        <v>40000</v>
      </c>
      <c r="F278" s="35">
        <f t="shared" si="179"/>
        <v>200000</v>
      </c>
      <c r="G278" s="40">
        <v>41758</v>
      </c>
      <c r="H278" s="25">
        <f t="shared" si="180"/>
        <v>208790</v>
      </c>
      <c r="I278" s="16">
        <v>99000</v>
      </c>
      <c r="J278" s="17">
        <f t="shared" si="181"/>
        <v>495000</v>
      </c>
      <c r="K278" s="28">
        <v>95000</v>
      </c>
      <c r="L278" s="29">
        <f t="shared" si="182"/>
        <v>475000</v>
      </c>
      <c r="M278" s="47">
        <f t="shared" si="177"/>
        <v>68939.5</v>
      </c>
      <c r="N278" s="42">
        <f t="shared" si="183"/>
        <v>68939.5</v>
      </c>
      <c r="O278" s="43">
        <f t="shared" si="184"/>
        <v>0.41978111242466221</v>
      </c>
      <c r="P278" s="43">
        <f t="shared" si="185"/>
        <v>0.39428049231572615</v>
      </c>
      <c r="Q278" s="43">
        <f t="shared" si="186"/>
        <v>-0.43604174674896101</v>
      </c>
      <c r="R278" s="43">
        <f t="shared" si="187"/>
        <v>-0.37801985799142734</v>
      </c>
      <c r="S278" s="21">
        <f t="shared" si="188"/>
        <v>32450.536323251526</v>
      </c>
      <c r="T278" s="22">
        <f t="shared" si="194"/>
        <v>101390.03632325152</v>
      </c>
      <c r="U278" s="22">
        <f t="shared" si="195"/>
        <v>36488.963676748477</v>
      </c>
      <c r="V278" s="21">
        <f t="shared" si="189"/>
        <v>40000</v>
      </c>
      <c r="W278" s="21">
        <f t="shared" si="190"/>
        <v>41758</v>
      </c>
      <c r="X278" s="21">
        <f t="shared" si="191"/>
        <v>99000</v>
      </c>
      <c r="Y278" s="21">
        <f t="shared" si="192"/>
        <v>95000</v>
      </c>
      <c r="Z278" s="23">
        <f t="shared" si="196"/>
        <v>68939.5</v>
      </c>
      <c r="AA278" s="20">
        <f t="shared" si="197"/>
        <v>4</v>
      </c>
      <c r="AB278" s="1" t="s">
        <v>863</v>
      </c>
      <c r="AE278" s="55"/>
      <c r="AF278" s="58">
        <f t="shared" si="193"/>
        <v>0</v>
      </c>
    </row>
    <row r="279" spans="1:32" ht="15" hidden="1" x14ac:dyDescent="0.2">
      <c r="A279" s="5" t="s">
        <v>545</v>
      </c>
      <c r="B279" s="10" t="s">
        <v>546</v>
      </c>
      <c r="C279" s="11" t="s">
        <v>20</v>
      </c>
      <c r="D279" s="12">
        <v>10</v>
      </c>
      <c r="E279" s="36">
        <v>140000</v>
      </c>
      <c r="F279" s="35">
        <f t="shared" si="179"/>
        <v>1400000</v>
      </c>
      <c r="G279" s="40">
        <v>147313</v>
      </c>
      <c r="H279" s="25">
        <f t="shared" si="180"/>
        <v>1473130</v>
      </c>
      <c r="I279" s="16">
        <v>76500</v>
      </c>
      <c r="J279" s="17">
        <f t="shared" si="181"/>
        <v>765000</v>
      </c>
      <c r="K279" s="28">
        <v>250000</v>
      </c>
      <c r="L279" s="29">
        <f t="shared" si="182"/>
        <v>2500000</v>
      </c>
      <c r="M279" s="47">
        <f t="shared" si="177"/>
        <v>143656.5</v>
      </c>
      <c r="N279" s="42">
        <f t="shared" si="183"/>
        <v>153453.25</v>
      </c>
      <c r="O279" s="43">
        <f t="shared" si="184"/>
        <v>8.7670023280706055E-2</v>
      </c>
      <c r="P279" s="43">
        <f t="shared" si="185"/>
        <v>4.0013815282504583E-2</v>
      </c>
      <c r="Q279" s="43">
        <f t="shared" si="186"/>
        <v>0.50147683414981437</v>
      </c>
      <c r="R279" s="43">
        <f t="shared" si="187"/>
        <v>-0.629160672713025</v>
      </c>
      <c r="S279" s="21">
        <f t="shared" si="188"/>
        <v>71790.830952961303</v>
      </c>
      <c r="T279" s="22">
        <f t="shared" si="194"/>
        <v>225244.08095296129</v>
      </c>
      <c r="U279" s="22">
        <f t="shared" si="195"/>
        <v>81662.419047038697</v>
      </c>
      <c r="V279" s="21">
        <f t="shared" si="189"/>
        <v>140000</v>
      </c>
      <c r="W279" s="21">
        <f t="shared" si="190"/>
        <v>147313</v>
      </c>
      <c r="X279" s="21" t="str">
        <f t="shared" si="191"/>
        <v/>
      </c>
      <c r="Y279" s="21" t="str">
        <f t="shared" si="192"/>
        <v/>
      </c>
      <c r="Z279" s="23">
        <f t="shared" si="196"/>
        <v>143656.5</v>
      </c>
      <c r="AA279" s="20">
        <f t="shared" si="197"/>
        <v>2</v>
      </c>
      <c r="AB279" s="1" t="s">
        <v>863</v>
      </c>
      <c r="AE279" s="55"/>
      <c r="AF279" s="58">
        <f t="shared" si="193"/>
        <v>0</v>
      </c>
    </row>
    <row r="280" spans="1:32" ht="15" hidden="1" x14ac:dyDescent="0.2">
      <c r="A280" s="5" t="s">
        <v>547</v>
      </c>
      <c r="B280" s="10" t="s">
        <v>548</v>
      </c>
      <c r="C280" s="11" t="s">
        <v>20</v>
      </c>
      <c r="D280" s="12">
        <v>10</v>
      </c>
      <c r="E280" s="36">
        <v>58800</v>
      </c>
      <c r="F280" s="35">
        <f t="shared" si="179"/>
        <v>588000</v>
      </c>
      <c r="G280" s="40">
        <v>62136</v>
      </c>
      <c r="H280" s="25">
        <f t="shared" si="180"/>
        <v>621360</v>
      </c>
      <c r="I280" s="16">
        <v>64000</v>
      </c>
      <c r="J280" s="17">
        <f t="shared" si="181"/>
        <v>640000</v>
      </c>
      <c r="K280" s="28">
        <v>250000</v>
      </c>
      <c r="L280" s="29">
        <f t="shared" si="182"/>
        <v>2500000</v>
      </c>
      <c r="M280" s="47">
        <f t="shared" si="177"/>
        <v>61645.333333333336</v>
      </c>
      <c r="N280" s="42">
        <f t="shared" si="183"/>
        <v>108734</v>
      </c>
      <c r="O280" s="43">
        <f t="shared" si="184"/>
        <v>0.45923078337962364</v>
      </c>
      <c r="P280" s="43">
        <f t="shared" si="185"/>
        <v>0.42855040741626349</v>
      </c>
      <c r="Q280" s="43">
        <f t="shared" si="186"/>
        <v>0.41140765537918222</v>
      </c>
      <c r="R280" s="43">
        <f t="shared" si="187"/>
        <v>-1.2991888461750696</v>
      </c>
      <c r="S280" s="21">
        <f t="shared" si="188"/>
        <v>94201.895720486078</v>
      </c>
      <c r="T280" s="22">
        <f t="shared" si="194"/>
        <v>202935.89572048606</v>
      </c>
      <c r="U280" s="22">
        <f t="shared" si="195"/>
        <v>14532.104279513922</v>
      </c>
      <c r="V280" s="21">
        <f t="shared" si="189"/>
        <v>58800</v>
      </c>
      <c r="W280" s="21">
        <f t="shared" si="190"/>
        <v>62136</v>
      </c>
      <c r="X280" s="21">
        <f t="shared" si="191"/>
        <v>64000</v>
      </c>
      <c r="Y280" s="21" t="str">
        <f t="shared" si="192"/>
        <v/>
      </c>
      <c r="Z280" s="23">
        <f t="shared" si="196"/>
        <v>61645.333333333336</v>
      </c>
      <c r="AA280" s="20">
        <f t="shared" si="197"/>
        <v>3</v>
      </c>
      <c r="AB280" s="1" t="s">
        <v>863</v>
      </c>
      <c r="AE280" s="55"/>
      <c r="AF280" s="58">
        <f t="shared" si="193"/>
        <v>0</v>
      </c>
    </row>
    <row r="281" spans="1:32" ht="15" hidden="1" x14ac:dyDescent="0.2">
      <c r="A281" s="5" t="s">
        <v>549</v>
      </c>
      <c r="B281" s="10" t="s">
        <v>550</v>
      </c>
      <c r="C281" s="11" t="s">
        <v>41</v>
      </c>
      <c r="D281" s="12">
        <v>5</v>
      </c>
      <c r="E281" s="36">
        <v>109200</v>
      </c>
      <c r="F281" s="35">
        <f t="shared" si="179"/>
        <v>546000</v>
      </c>
      <c r="G281" s="40">
        <v>112234</v>
      </c>
      <c r="H281" s="25">
        <f t="shared" si="180"/>
        <v>561170</v>
      </c>
      <c r="I281" s="16">
        <v>98900</v>
      </c>
      <c r="J281" s="17">
        <f t="shared" si="181"/>
        <v>494500</v>
      </c>
      <c r="K281" s="28">
        <v>140000</v>
      </c>
      <c r="L281" s="29">
        <f t="shared" si="182"/>
        <v>700000</v>
      </c>
      <c r="M281" s="47">
        <f t="shared" si="177"/>
        <v>106778</v>
      </c>
      <c r="N281" s="42">
        <f t="shared" si="183"/>
        <v>115083.5</v>
      </c>
      <c r="O281" s="43">
        <f t="shared" si="184"/>
        <v>5.112374927769836E-2</v>
      </c>
      <c r="P281" s="43">
        <f t="shared" si="185"/>
        <v>2.4760282751219775E-2</v>
      </c>
      <c r="Q281" s="43">
        <f t="shared" si="186"/>
        <v>0.14062398171762247</v>
      </c>
      <c r="R281" s="43">
        <f t="shared" si="187"/>
        <v>-0.2165080137465405</v>
      </c>
      <c r="S281" s="21">
        <f t="shared" si="188"/>
        <v>17563.910602900105</v>
      </c>
      <c r="T281" s="22">
        <f t="shared" si="194"/>
        <v>132647.41060290011</v>
      </c>
      <c r="U281" s="22">
        <f t="shared" si="195"/>
        <v>97519.589397099888</v>
      </c>
      <c r="V281" s="21">
        <f t="shared" si="189"/>
        <v>109200</v>
      </c>
      <c r="W281" s="21">
        <f t="shared" si="190"/>
        <v>112234</v>
      </c>
      <c r="X281" s="21">
        <f t="shared" si="191"/>
        <v>98900</v>
      </c>
      <c r="Y281" s="21" t="str">
        <f t="shared" si="192"/>
        <v/>
      </c>
      <c r="Z281" s="23">
        <f t="shared" si="196"/>
        <v>106778</v>
      </c>
      <c r="AA281" s="20">
        <f t="shared" si="197"/>
        <v>3</v>
      </c>
      <c r="AB281" s="1" t="s">
        <v>863</v>
      </c>
      <c r="AE281" s="55"/>
      <c r="AF281" s="58">
        <f t="shared" si="193"/>
        <v>0</v>
      </c>
    </row>
    <row r="282" spans="1:32" ht="15" hidden="1" x14ac:dyDescent="0.2">
      <c r="A282" s="5" t="s">
        <v>551</v>
      </c>
      <c r="B282" s="10" t="s">
        <v>552</v>
      </c>
      <c r="C282" s="11" t="s">
        <v>20</v>
      </c>
      <c r="D282" s="12">
        <v>2</v>
      </c>
      <c r="E282" s="36">
        <v>196000</v>
      </c>
      <c r="F282" s="35">
        <f t="shared" si="179"/>
        <v>392000</v>
      </c>
      <c r="G282" s="40">
        <v>196996</v>
      </c>
      <c r="H282" s="25">
        <f t="shared" si="180"/>
        <v>393992</v>
      </c>
      <c r="I282" s="16">
        <v>75600</v>
      </c>
      <c r="J282" s="17">
        <f t="shared" si="181"/>
        <v>151200</v>
      </c>
      <c r="K282" s="28">
        <v>190000</v>
      </c>
      <c r="L282" s="29">
        <f t="shared" si="182"/>
        <v>380000</v>
      </c>
      <c r="M282" s="47">
        <f t="shared" si="177"/>
        <v>194332</v>
      </c>
      <c r="N282" s="42">
        <f t="shared" si="183"/>
        <v>164649</v>
      </c>
      <c r="O282" s="43">
        <f t="shared" si="184"/>
        <v>-0.19041111698218627</v>
      </c>
      <c r="P282" s="43">
        <f t="shared" si="185"/>
        <v>-0.19646034898481002</v>
      </c>
      <c r="Q282" s="43">
        <f t="shared" si="186"/>
        <v>0.54084142630687104</v>
      </c>
      <c r="R282" s="43">
        <f t="shared" si="187"/>
        <v>-0.15396996033987453</v>
      </c>
      <c r="S282" s="21">
        <f t="shared" si="188"/>
        <v>59446.365776218816</v>
      </c>
      <c r="T282" s="22">
        <f t="shared" si="194"/>
        <v>224095.36577621882</v>
      </c>
      <c r="U282" s="22">
        <f t="shared" si="195"/>
        <v>105202.63422378118</v>
      </c>
      <c r="V282" s="21">
        <f t="shared" si="189"/>
        <v>196000</v>
      </c>
      <c r="W282" s="21">
        <f t="shared" si="190"/>
        <v>196996</v>
      </c>
      <c r="X282" s="21" t="str">
        <f t="shared" si="191"/>
        <v/>
      </c>
      <c r="Y282" s="21">
        <f t="shared" si="192"/>
        <v>190000</v>
      </c>
      <c r="Z282" s="23">
        <f t="shared" si="196"/>
        <v>194332</v>
      </c>
      <c r="AA282" s="20">
        <f t="shared" si="197"/>
        <v>3</v>
      </c>
      <c r="AB282" s="1" t="s">
        <v>863</v>
      </c>
      <c r="AE282" s="55"/>
      <c r="AF282" s="58">
        <f t="shared" si="193"/>
        <v>0</v>
      </c>
    </row>
    <row r="283" spans="1:32" ht="15" hidden="1" x14ac:dyDescent="0.2">
      <c r="A283" s="5" t="s">
        <v>553</v>
      </c>
      <c r="B283" s="10" t="s">
        <v>554</v>
      </c>
      <c r="C283" s="11" t="s">
        <v>41</v>
      </c>
      <c r="D283" s="12">
        <v>10</v>
      </c>
      <c r="E283" s="36">
        <v>27020</v>
      </c>
      <c r="F283" s="35">
        <f t="shared" si="179"/>
        <v>270200</v>
      </c>
      <c r="G283" s="40">
        <v>28425</v>
      </c>
      <c r="H283" s="25">
        <f t="shared" si="180"/>
        <v>284250</v>
      </c>
      <c r="I283" s="16">
        <v>62500</v>
      </c>
      <c r="J283" s="17">
        <f t="shared" si="181"/>
        <v>625000</v>
      </c>
      <c r="K283" s="28">
        <v>70000</v>
      </c>
      <c r="L283" s="29">
        <f t="shared" si="182"/>
        <v>700000</v>
      </c>
      <c r="M283" s="47">
        <f t="shared" si="177"/>
        <v>39315</v>
      </c>
      <c r="N283" s="42">
        <f t="shared" si="183"/>
        <v>46986.25</v>
      </c>
      <c r="O283" s="43">
        <f t="shared" si="184"/>
        <v>0.42493814679826547</v>
      </c>
      <c r="P283" s="43">
        <f t="shared" si="185"/>
        <v>0.39503578174465936</v>
      </c>
      <c r="Q283" s="43">
        <f t="shared" si="186"/>
        <v>-0.33017638138817218</v>
      </c>
      <c r="R283" s="43">
        <f t="shared" si="187"/>
        <v>-0.48979754715475265</v>
      </c>
      <c r="S283" s="21">
        <f t="shared" si="188"/>
        <v>22460.931034057041</v>
      </c>
      <c r="T283" s="22">
        <f t="shared" si="194"/>
        <v>69447.181034057037</v>
      </c>
      <c r="U283" s="22">
        <f t="shared" si="195"/>
        <v>24525.318965942959</v>
      </c>
      <c r="V283" s="21">
        <f t="shared" si="189"/>
        <v>27020</v>
      </c>
      <c r="W283" s="21">
        <f t="shared" si="190"/>
        <v>28425</v>
      </c>
      <c r="X283" s="21">
        <f t="shared" si="191"/>
        <v>62500</v>
      </c>
      <c r="Y283" s="21" t="str">
        <f t="shared" si="192"/>
        <v/>
      </c>
      <c r="Z283" s="23">
        <f t="shared" si="196"/>
        <v>39315</v>
      </c>
      <c r="AA283" s="20">
        <f t="shared" si="197"/>
        <v>3</v>
      </c>
      <c r="AB283" s="1" t="s">
        <v>863</v>
      </c>
      <c r="AE283" s="55"/>
      <c r="AF283" s="58">
        <f t="shared" si="193"/>
        <v>0</v>
      </c>
    </row>
    <row r="284" spans="1:32" ht="15" hidden="1" x14ac:dyDescent="0.2">
      <c r="A284" s="5" t="s">
        <v>555</v>
      </c>
      <c r="B284" s="10" t="s">
        <v>556</v>
      </c>
      <c r="C284" s="11" t="s">
        <v>69</v>
      </c>
      <c r="D284" s="12">
        <v>20</v>
      </c>
      <c r="E284" s="36">
        <v>196000</v>
      </c>
      <c r="F284" s="35">
        <f t="shared" si="179"/>
        <v>3920000</v>
      </c>
      <c r="G284" s="40">
        <v>180201</v>
      </c>
      <c r="H284" s="25">
        <f t="shared" si="180"/>
        <v>3604020</v>
      </c>
      <c r="I284" s="16">
        <v>168500</v>
      </c>
      <c r="J284" s="17">
        <f t="shared" si="181"/>
        <v>3370000</v>
      </c>
      <c r="K284" s="28">
        <v>350000</v>
      </c>
      <c r="L284" s="29">
        <f t="shared" si="182"/>
        <v>7000000</v>
      </c>
      <c r="M284" s="47">
        <f t="shared" si="177"/>
        <v>181567</v>
      </c>
      <c r="N284" s="42">
        <f t="shared" si="183"/>
        <v>223675.25</v>
      </c>
      <c r="O284" s="43">
        <f t="shared" si="184"/>
        <v>0.12372960352117635</v>
      </c>
      <c r="P284" s="43">
        <f t="shared" si="185"/>
        <v>0.19436325655163011</v>
      </c>
      <c r="Q284" s="43">
        <f t="shared" si="186"/>
        <v>0.24667570506795011</v>
      </c>
      <c r="R284" s="43">
        <f t="shared" si="187"/>
        <v>-0.56476856514075657</v>
      </c>
      <c r="S284" s="21">
        <f t="shared" si="188"/>
        <v>84967.014287408427</v>
      </c>
      <c r="T284" s="22">
        <f t="shared" si="194"/>
        <v>308642.26428740844</v>
      </c>
      <c r="U284" s="22">
        <f t="shared" si="195"/>
        <v>138708.23571259156</v>
      </c>
      <c r="V284" s="21">
        <f t="shared" si="189"/>
        <v>196000</v>
      </c>
      <c r="W284" s="21">
        <f t="shared" si="190"/>
        <v>180201</v>
      </c>
      <c r="X284" s="21">
        <f t="shared" si="191"/>
        <v>168500</v>
      </c>
      <c r="Y284" s="21" t="str">
        <f t="shared" si="192"/>
        <v/>
      </c>
      <c r="Z284" s="23">
        <f t="shared" si="196"/>
        <v>181567</v>
      </c>
      <c r="AA284" s="20">
        <f t="shared" si="197"/>
        <v>3</v>
      </c>
      <c r="AB284" s="1" t="s">
        <v>863</v>
      </c>
      <c r="AE284" s="55"/>
      <c r="AF284" s="58">
        <f t="shared" si="193"/>
        <v>0</v>
      </c>
    </row>
    <row r="285" spans="1:32" ht="15" hidden="1" x14ac:dyDescent="0.2">
      <c r="A285" s="5" t="s">
        <v>557</v>
      </c>
      <c r="B285" s="10" t="s">
        <v>558</v>
      </c>
      <c r="C285" s="11" t="s">
        <v>17</v>
      </c>
      <c r="D285" s="12">
        <v>100</v>
      </c>
      <c r="E285" s="36">
        <v>12000</v>
      </c>
      <c r="F285" s="35">
        <f t="shared" si="179"/>
        <v>1200000</v>
      </c>
      <c r="G285" s="40">
        <v>10862</v>
      </c>
      <c r="H285" s="25">
        <f t="shared" si="180"/>
        <v>1086200</v>
      </c>
      <c r="I285" s="16">
        <v>8630</v>
      </c>
      <c r="J285" s="17">
        <f t="shared" si="181"/>
        <v>863000</v>
      </c>
      <c r="K285" s="28">
        <v>6000</v>
      </c>
      <c r="L285" s="29">
        <f t="shared" si="182"/>
        <v>600000</v>
      </c>
      <c r="M285" s="47">
        <f t="shared" si="177"/>
        <v>10497.333333333334</v>
      </c>
      <c r="N285" s="42">
        <f t="shared" si="183"/>
        <v>9373</v>
      </c>
      <c r="O285" s="43">
        <f t="shared" si="184"/>
        <v>-0.28027312493331902</v>
      </c>
      <c r="P285" s="43">
        <f t="shared" si="185"/>
        <v>-0.15886055691880929</v>
      </c>
      <c r="Q285" s="43">
        <f t="shared" si="186"/>
        <v>7.9270244318788041E-2</v>
      </c>
      <c r="R285" s="43">
        <f t="shared" si="187"/>
        <v>0.35986343753334049</v>
      </c>
      <c r="S285" s="21">
        <f t="shared" si="188"/>
        <v>2648.7373092349744</v>
      </c>
      <c r="T285" s="22">
        <f t="shared" si="194"/>
        <v>12021.737309234974</v>
      </c>
      <c r="U285" s="22">
        <f t="shared" si="195"/>
        <v>6724.2626907650256</v>
      </c>
      <c r="V285" s="21">
        <f t="shared" si="189"/>
        <v>12000</v>
      </c>
      <c r="W285" s="21">
        <f t="shared" si="190"/>
        <v>10862</v>
      </c>
      <c r="X285" s="21">
        <f t="shared" si="191"/>
        <v>8630</v>
      </c>
      <c r="Y285" s="21" t="str">
        <f t="shared" si="192"/>
        <v/>
      </c>
      <c r="Z285" s="23">
        <f t="shared" si="196"/>
        <v>10497.333333333334</v>
      </c>
      <c r="AA285" s="20">
        <f t="shared" si="197"/>
        <v>3</v>
      </c>
      <c r="AB285" s="1" t="s">
        <v>863</v>
      </c>
      <c r="AE285" s="55"/>
      <c r="AF285" s="58">
        <f t="shared" si="193"/>
        <v>0</v>
      </c>
    </row>
    <row r="286" spans="1:32" ht="15" hidden="1" x14ac:dyDescent="0.2">
      <c r="A286" s="5" t="s">
        <v>559</v>
      </c>
      <c r="B286" s="10" t="s">
        <v>560</v>
      </c>
      <c r="C286" s="11" t="s">
        <v>20</v>
      </c>
      <c r="D286" s="12">
        <v>40</v>
      </c>
      <c r="E286" s="36">
        <v>4200</v>
      </c>
      <c r="F286" s="35">
        <f t="shared" si="179"/>
        <v>168000</v>
      </c>
      <c r="G286" s="40">
        <v>4538</v>
      </c>
      <c r="H286" s="25">
        <f t="shared" si="180"/>
        <v>181520</v>
      </c>
      <c r="I286" s="16">
        <v>3500</v>
      </c>
      <c r="J286" s="17">
        <f t="shared" si="181"/>
        <v>140000</v>
      </c>
      <c r="K286" s="28">
        <v>10000</v>
      </c>
      <c r="L286" s="29">
        <f t="shared" si="182"/>
        <v>400000</v>
      </c>
      <c r="M286" s="47">
        <f t="shared" si="177"/>
        <v>4079.3333333333335</v>
      </c>
      <c r="N286" s="42">
        <f t="shared" si="183"/>
        <v>5559.5</v>
      </c>
      <c r="O286" s="43">
        <f t="shared" si="184"/>
        <v>0.24453637917078874</v>
      </c>
      <c r="P286" s="43">
        <f t="shared" si="185"/>
        <v>0.18373954492310463</v>
      </c>
      <c r="Q286" s="43">
        <f t="shared" si="186"/>
        <v>0.3704469826423239</v>
      </c>
      <c r="R286" s="43">
        <f t="shared" si="187"/>
        <v>-0.79872290673621738</v>
      </c>
      <c r="S286" s="21">
        <f t="shared" si="188"/>
        <v>2991.7265360768965</v>
      </c>
      <c r="T286" s="22">
        <f t="shared" si="194"/>
        <v>8551.2265360768961</v>
      </c>
      <c r="U286" s="22">
        <f t="shared" si="195"/>
        <v>2567.7734639231035</v>
      </c>
      <c r="V286" s="21">
        <f t="shared" si="189"/>
        <v>4200</v>
      </c>
      <c r="W286" s="21">
        <f t="shared" si="190"/>
        <v>4538</v>
      </c>
      <c r="X286" s="21">
        <f t="shared" si="191"/>
        <v>3500</v>
      </c>
      <c r="Y286" s="21" t="str">
        <f t="shared" si="192"/>
        <v/>
      </c>
      <c r="Z286" s="23">
        <f t="shared" si="196"/>
        <v>4079.3333333333335</v>
      </c>
      <c r="AA286" s="20">
        <f t="shared" si="197"/>
        <v>3</v>
      </c>
      <c r="AB286" s="1" t="s">
        <v>863</v>
      </c>
      <c r="AE286" s="55"/>
      <c r="AF286" s="58">
        <f t="shared" si="193"/>
        <v>0</v>
      </c>
    </row>
    <row r="287" spans="1:32" ht="15" hidden="1" x14ac:dyDescent="0.2">
      <c r="A287" s="5" t="s">
        <v>561</v>
      </c>
      <c r="B287" s="10" t="s">
        <v>562</v>
      </c>
      <c r="C287" s="11" t="s">
        <v>20</v>
      </c>
      <c r="D287" s="12">
        <v>40</v>
      </c>
      <c r="E287" s="36">
        <v>5000</v>
      </c>
      <c r="F287" s="35">
        <f t="shared" si="179"/>
        <v>200000</v>
      </c>
      <c r="G287" s="40">
        <v>5389</v>
      </c>
      <c r="H287" s="25">
        <f t="shared" si="180"/>
        <v>215560</v>
      </c>
      <c r="I287" s="16">
        <v>4000</v>
      </c>
      <c r="J287" s="17">
        <f t="shared" si="181"/>
        <v>160000</v>
      </c>
      <c r="K287" s="28">
        <v>15000</v>
      </c>
      <c r="L287" s="29">
        <f t="shared" si="182"/>
        <v>600000</v>
      </c>
      <c r="M287" s="47">
        <f t="shared" si="177"/>
        <v>4796.333333333333</v>
      </c>
      <c r="N287" s="42">
        <f t="shared" si="183"/>
        <v>7347.25</v>
      </c>
      <c r="O287" s="43">
        <f t="shared" si="184"/>
        <v>0.31947327231277012</v>
      </c>
      <c r="P287" s="43">
        <f t="shared" si="185"/>
        <v>0.26652829289870361</v>
      </c>
      <c r="Q287" s="43">
        <f t="shared" si="186"/>
        <v>0.45557861785021603</v>
      </c>
      <c r="R287" s="43">
        <f t="shared" si="187"/>
        <v>-1.0415801830616895</v>
      </c>
      <c r="S287" s="21">
        <f t="shared" si="188"/>
        <v>5135.269897158928</v>
      </c>
      <c r="T287" s="22">
        <f t="shared" si="194"/>
        <v>12482.519897158927</v>
      </c>
      <c r="U287" s="22">
        <f t="shared" si="195"/>
        <v>2211.980102841072</v>
      </c>
      <c r="V287" s="21">
        <f t="shared" si="189"/>
        <v>5000</v>
      </c>
      <c r="W287" s="21">
        <f t="shared" si="190"/>
        <v>5389</v>
      </c>
      <c r="X287" s="21">
        <f t="shared" si="191"/>
        <v>4000</v>
      </c>
      <c r="Y287" s="21" t="str">
        <f t="shared" si="192"/>
        <v/>
      </c>
      <c r="Z287" s="23">
        <f t="shared" si="196"/>
        <v>4796.333333333333</v>
      </c>
      <c r="AA287" s="20">
        <f t="shared" si="197"/>
        <v>3</v>
      </c>
      <c r="AB287" s="1" t="s">
        <v>863</v>
      </c>
      <c r="AE287" s="55"/>
      <c r="AF287" s="58">
        <f t="shared" si="193"/>
        <v>0</v>
      </c>
    </row>
    <row r="288" spans="1:32" ht="15" hidden="1" x14ac:dyDescent="0.2">
      <c r="A288" s="5" t="s">
        <v>563</v>
      </c>
      <c r="B288" s="10" t="s">
        <v>564</v>
      </c>
      <c r="C288" s="11" t="s">
        <v>20</v>
      </c>
      <c r="D288" s="12">
        <v>40</v>
      </c>
      <c r="E288" s="36">
        <v>5600</v>
      </c>
      <c r="F288" s="35">
        <f t="shared" si="179"/>
        <v>224000</v>
      </c>
      <c r="G288" s="40">
        <v>6054</v>
      </c>
      <c r="H288" s="25">
        <f t="shared" si="180"/>
        <v>242160</v>
      </c>
      <c r="I288" s="16">
        <v>4500</v>
      </c>
      <c r="J288" s="17">
        <f t="shared" si="181"/>
        <v>180000</v>
      </c>
      <c r="K288" s="28">
        <v>20000</v>
      </c>
      <c r="L288" s="29">
        <f t="shared" si="182"/>
        <v>800000</v>
      </c>
      <c r="M288" s="47">
        <f t="shared" si="177"/>
        <v>5384.666666666667</v>
      </c>
      <c r="N288" s="42">
        <f t="shared" si="183"/>
        <v>9038.5</v>
      </c>
      <c r="O288" s="43">
        <f t="shared" si="184"/>
        <v>0.38042816839077276</v>
      </c>
      <c r="P288" s="43">
        <f t="shared" si="185"/>
        <v>0.33019859489959613</v>
      </c>
      <c r="Q288" s="43">
        <f t="shared" si="186"/>
        <v>0.50212977817115667</v>
      </c>
      <c r="R288" s="43">
        <f t="shared" si="187"/>
        <v>-1.2127565414615256</v>
      </c>
      <c r="S288" s="21">
        <f t="shared" si="188"/>
        <v>7336.7337646484993</v>
      </c>
      <c r="T288" s="22">
        <f t="shared" si="194"/>
        <v>16375.233764648499</v>
      </c>
      <c r="U288" s="22">
        <f t="shared" si="195"/>
        <v>1701.7662353515007</v>
      </c>
      <c r="V288" s="21">
        <f t="shared" si="189"/>
        <v>5600</v>
      </c>
      <c r="W288" s="21">
        <f t="shared" si="190"/>
        <v>6054</v>
      </c>
      <c r="X288" s="21">
        <f t="shared" si="191"/>
        <v>4500</v>
      </c>
      <c r="Y288" s="21" t="str">
        <f t="shared" si="192"/>
        <v/>
      </c>
      <c r="Z288" s="23">
        <f t="shared" si="196"/>
        <v>5384.666666666667</v>
      </c>
      <c r="AA288" s="20">
        <f t="shared" si="197"/>
        <v>3</v>
      </c>
      <c r="AB288" s="1" t="s">
        <v>863</v>
      </c>
      <c r="AE288" s="55"/>
      <c r="AF288" s="58">
        <f t="shared" si="193"/>
        <v>0</v>
      </c>
    </row>
    <row r="289" spans="1:32" ht="15" hidden="1" x14ac:dyDescent="0.2">
      <c r="A289" s="5" t="s">
        <v>565</v>
      </c>
      <c r="B289" s="10" t="s">
        <v>566</v>
      </c>
      <c r="C289" s="11" t="s">
        <v>20</v>
      </c>
      <c r="D289" s="12">
        <v>40</v>
      </c>
      <c r="E289" s="36">
        <v>7700</v>
      </c>
      <c r="F289" s="35">
        <f t="shared" si="179"/>
        <v>308000</v>
      </c>
      <c r="G289" s="40">
        <v>8433</v>
      </c>
      <c r="H289" s="25">
        <f t="shared" si="180"/>
        <v>337320</v>
      </c>
      <c r="I289" s="16">
        <v>5500</v>
      </c>
      <c r="J289" s="17">
        <f t="shared" si="181"/>
        <v>220000</v>
      </c>
      <c r="K289" s="28">
        <v>25000</v>
      </c>
      <c r="L289" s="29">
        <f t="shared" si="182"/>
        <v>1000000</v>
      </c>
      <c r="M289" s="47">
        <f t="shared" si="177"/>
        <v>7211</v>
      </c>
      <c r="N289" s="42">
        <f t="shared" si="183"/>
        <v>11658.25</v>
      </c>
      <c r="O289" s="43">
        <f t="shared" si="184"/>
        <v>0.33952351339180409</v>
      </c>
      <c r="P289" s="43">
        <f t="shared" si="185"/>
        <v>0.27664958291338748</v>
      </c>
      <c r="Q289" s="43">
        <f t="shared" si="186"/>
        <v>0.52823108099414573</v>
      </c>
      <c r="R289" s="43">
        <f t="shared" si="187"/>
        <v>-1.1444041772993372</v>
      </c>
      <c r="S289" s="21">
        <f t="shared" si="188"/>
        <v>8981.3940408305589</v>
      </c>
      <c r="T289" s="22">
        <f t="shared" si="194"/>
        <v>20639.644040830557</v>
      </c>
      <c r="U289" s="22">
        <f t="shared" si="195"/>
        <v>2676.8559591694411</v>
      </c>
      <c r="V289" s="21">
        <f t="shared" si="189"/>
        <v>7700</v>
      </c>
      <c r="W289" s="21">
        <f t="shared" si="190"/>
        <v>8433</v>
      </c>
      <c r="X289" s="21">
        <f t="shared" si="191"/>
        <v>5500</v>
      </c>
      <c r="Y289" s="21" t="str">
        <f t="shared" si="192"/>
        <v/>
      </c>
      <c r="Z289" s="23">
        <f t="shared" si="196"/>
        <v>7211</v>
      </c>
      <c r="AA289" s="20">
        <f t="shared" si="197"/>
        <v>3</v>
      </c>
      <c r="AB289" s="1" t="s">
        <v>863</v>
      </c>
      <c r="AE289" s="55"/>
      <c r="AF289" s="58">
        <f t="shared" si="193"/>
        <v>0</v>
      </c>
    </row>
    <row r="290" spans="1:32" ht="15" hidden="1" x14ac:dyDescent="0.2">
      <c r="A290" s="5" t="s">
        <v>567</v>
      </c>
      <c r="B290" s="10" t="s">
        <v>568</v>
      </c>
      <c r="C290" s="11" t="s">
        <v>20</v>
      </c>
      <c r="D290" s="12">
        <v>40</v>
      </c>
      <c r="E290" s="36">
        <v>9100</v>
      </c>
      <c r="F290" s="35">
        <f t="shared" si="179"/>
        <v>364000</v>
      </c>
      <c r="G290" s="40">
        <v>8992</v>
      </c>
      <c r="H290" s="25">
        <f t="shared" si="180"/>
        <v>359680</v>
      </c>
      <c r="I290" s="16">
        <v>5500</v>
      </c>
      <c r="J290" s="17">
        <f t="shared" si="181"/>
        <v>220000</v>
      </c>
      <c r="K290" s="28">
        <v>28000</v>
      </c>
      <c r="L290" s="29">
        <f t="shared" si="182"/>
        <v>1120000</v>
      </c>
      <c r="M290" s="47">
        <f t="shared" si="177"/>
        <v>7864</v>
      </c>
      <c r="N290" s="42">
        <f t="shared" si="183"/>
        <v>12898</v>
      </c>
      <c r="O290" s="43">
        <f t="shared" si="184"/>
        <v>0.29446425802449994</v>
      </c>
      <c r="P290" s="43">
        <f t="shared" si="185"/>
        <v>0.30283764924794543</v>
      </c>
      <c r="Q290" s="43">
        <f t="shared" si="186"/>
        <v>0.57357729880601638</v>
      </c>
      <c r="R290" s="43">
        <f t="shared" si="187"/>
        <v>-1.1708792060784616</v>
      </c>
      <c r="S290" s="21">
        <f t="shared" si="188"/>
        <v>10205.920634612048</v>
      </c>
      <c r="T290" s="22">
        <f t="shared" si="194"/>
        <v>23103.920634612048</v>
      </c>
      <c r="U290" s="22">
        <f t="shared" si="195"/>
        <v>2692.0793653879518</v>
      </c>
      <c r="V290" s="21">
        <f t="shared" si="189"/>
        <v>9100</v>
      </c>
      <c r="W290" s="21">
        <f t="shared" si="190"/>
        <v>8992</v>
      </c>
      <c r="X290" s="21">
        <f t="shared" si="191"/>
        <v>5500</v>
      </c>
      <c r="Y290" s="21" t="str">
        <f t="shared" si="192"/>
        <v/>
      </c>
      <c r="Z290" s="23">
        <f t="shared" si="196"/>
        <v>7864</v>
      </c>
      <c r="AA290" s="20">
        <f t="shared" si="197"/>
        <v>3</v>
      </c>
      <c r="AB290" s="1" t="s">
        <v>863</v>
      </c>
      <c r="AE290" s="55"/>
      <c r="AF290" s="58">
        <f t="shared" si="193"/>
        <v>0</v>
      </c>
    </row>
    <row r="291" spans="1:32" ht="15" hidden="1" x14ac:dyDescent="0.2">
      <c r="A291" s="5" t="s">
        <v>569</v>
      </c>
      <c r="B291" s="10" t="s">
        <v>570</v>
      </c>
      <c r="C291" s="11" t="s">
        <v>20</v>
      </c>
      <c r="D291" s="12">
        <v>40</v>
      </c>
      <c r="E291" s="36">
        <v>12000</v>
      </c>
      <c r="F291" s="35">
        <f t="shared" si="179"/>
        <v>480000</v>
      </c>
      <c r="G291" s="40">
        <v>12717</v>
      </c>
      <c r="H291" s="25">
        <f t="shared" si="180"/>
        <v>508680</v>
      </c>
      <c r="I291" s="16">
        <v>6000</v>
      </c>
      <c r="J291" s="17">
        <f t="shared" si="181"/>
        <v>240000</v>
      </c>
      <c r="K291" s="28">
        <v>30000</v>
      </c>
      <c r="L291" s="29">
        <f t="shared" si="182"/>
        <v>1200000</v>
      </c>
      <c r="M291" s="47">
        <f t="shared" si="177"/>
        <v>10239</v>
      </c>
      <c r="N291" s="42">
        <f t="shared" si="183"/>
        <v>15179.25</v>
      </c>
      <c r="O291" s="43">
        <f t="shared" si="184"/>
        <v>0.2094471070705074</v>
      </c>
      <c r="P291" s="43">
        <f t="shared" si="185"/>
        <v>0.16221157171797029</v>
      </c>
      <c r="Q291" s="43">
        <f t="shared" si="186"/>
        <v>0.60472355353525375</v>
      </c>
      <c r="R291" s="43">
        <f t="shared" si="187"/>
        <v>-0.97638223232373145</v>
      </c>
      <c r="S291" s="21">
        <f t="shared" si="188"/>
        <v>10329.304054484988</v>
      </c>
      <c r="T291" s="22">
        <f t="shared" si="194"/>
        <v>25508.554054484986</v>
      </c>
      <c r="U291" s="22">
        <f t="shared" si="195"/>
        <v>4849.9459455150118</v>
      </c>
      <c r="V291" s="21">
        <f t="shared" si="189"/>
        <v>12000</v>
      </c>
      <c r="W291" s="21">
        <f t="shared" si="190"/>
        <v>12717</v>
      </c>
      <c r="X291" s="21">
        <f t="shared" si="191"/>
        <v>6000</v>
      </c>
      <c r="Y291" s="21" t="str">
        <f t="shared" si="192"/>
        <v/>
      </c>
      <c r="Z291" s="23">
        <f t="shared" si="196"/>
        <v>10239</v>
      </c>
      <c r="AA291" s="20">
        <f t="shared" si="197"/>
        <v>3</v>
      </c>
      <c r="AB291" s="1" t="s">
        <v>863</v>
      </c>
      <c r="AE291" s="55"/>
      <c r="AF291" s="58">
        <f t="shared" si="193"/>
        <v>0</v>
      </c>
    </row>
    <row r="292" spans="1:32" ht="15" hidden="1" x14ac:dyDescent="0.2">
      <c r="A292" s="5" t="s">
        <v>571</v>
      </c>
      <c r="B292" s="10" t="s">
        <v>572</v>
      </c>
      <c r="C292" s="11" t="s">
        <v>20</v>
      </c>
      <c r="D292" s="12">
        <v>40</v>
      </c>
      <c r="E292" s="36">
        <v>21000</v>
      </c>
      <c r="F292" s="35">
        <f t="shared" si="179"/>
        <v>840000</v>
      </c>
      <c r="G292" s="40">
        <v>21562</v>
      </c>
      <c r="H292" s="25">
        <f t="shared" si="180"/>
        <v>862480</v>
      </c>
      <c r="I292" s="16">
        <v>10050</v>
      </c>
      <c r="J292" s="17">
        <f t="shared" si="181"/>
        <v>402000</v>
      </c>
      <c r="K292" s="28">
        <v>40000</v>
      </c>
      <c r="L292" s="29">
        <f t="shared" si="182"/>
        <v>1600000</v>
      </c>
      <c r="M292" s="47">
        <f t="shared" si="177"/>
        <v>21281</v>
      </c>
      <c r="N292" s="42">
        <f t="shared" si="183"/>
        <v>23153</v>
      </c>
      <c r="O292" s="43">
        <f t="shared" si="184"/>
        <v>9.2990109273096366E-2</v>
      </c>
      <c r="P292" s="43">
        <f t="shared" si="185"/>
        <v>6.8716796959357285E-2</v>
      </c>
      <c r="Q292" s="43">
        <f t="shared" si="186"/>
        <v>0.56593098086641036</v>
      </c>
      <c r="R292" s="43">
        <f t="shared" si="187"/>
        <v>-0.72763788709886401</v>
      </c>
      <c r="S292" s="21">
        <f t="shared" si="188"/>
        <v>12418.758767821097</v>
      </c>
      <c r="T292" s="22">
        <f t="shared" si="194"/>
        <v>35571.758767821098</v>
      </c>
      <c r="U292" s="22">
        <f t="shared" si="195"/>
        <v>10734.241232178903</v>
      </c>
      <c r="V292" s="21">
        <f t="shared" si="189"/>
        <v>21000</v>
      </c>
      <c r="W292" s="21">
        <f t="shared" si="190"/>
        <v>21562</v>
      </c>
      <c r="X292" s="21" t="str">
        <f t="shared" si="191"/>
        <v/>
      </c>
      <c r="Y292" s="21" t="str">
        <f t="shared" si="192"/>
        <v/>
      </c>
      <c r="Z292" s="23">
        <f t="shared" si="196"/>
        <v>21281</v>
      </c>
      <c r="AA292" s="20">
        <f t="shared" si="197"/>
        <v>2</v>
      </c>
      <c r="AB292" s="1" t="s">
        <v>863</v>
      </c>
      <c r="AE292" s="55"/>
      <c r="AF292" s="58">
        <f t="shared" si="193"/>
        <v>0</v>
      </c>
    </row>
    <row r="293" spans="1:32" ht="15" hidden="1" x14ac:dyDescent="0.2">
      <c r="A293" s="5" t="s">
        <v>573</v>
      </c>
      <c r="B293" s="10" t="s">
        <v>574</v>
      </c>
      <c r="C293" s="11" t="s">
        <v>20</v>
      </c>
      <c r="D293" s="12">
        <v>40</v>
      </c>
      <c r="E293" s="36">
        <v>35000</v>
      </c>
      <c r="F293" s="35">
        <f t="shared" si="179"/>
        <v>1400000</v>
      </c>
      <c r="G293" s="40">
        <v>33661</v>
      </c>
      <c r="H293" s="25">
        <f t="shared" si="180"/>
        <v>1346440</v>
      </c>
      <c r="I293" s="16">
        <v>19600</v>
      </c>
      <c r="J293" s="17">
        <f t="shared" si="181"/>
        <v>784000</v>
      </c>
      <c r="K293" s="28">
        <v>50000</v>
      </c>
      <c r="L293" s="29">
        <f t="shared" si="182"/>
        <v>2000000</v>
      </c>
      <c r="M293" s="47">
        <f t="shared" si="177"/>
        <v>34330.5</v>
      </c>
      <c r="N293" s="42">
        <f t="shared" si="183"/>
        <v>34565.25</v>
      </c>
      <c r="O293" s="43">
        <f t="shared" si="184"/>
        <v>-1.257766109025682E-2</v>
      </c>
      <c r="P293" s="43">
        <f t="shared" si="185"/>
        <v>2.6160667144024652E-2</v>
      </c>
      <c r="Q293" s="43">
        <f t="shared" si="186"/>
        <v>0.43295650978945621</v>
      </c>
      <c r="R293" s="43">
        <f t="shared" si="187"/>
        <v>-0.44653951584322416</v>
      </c>
      <c r="S293" s="21">
        <f t="shared" si="188"/>
        <v>12425.737949246046</v>
      </c>
      <c r="T293" s="22">
        <f t="shared" si="194"/>
        <v>46990.987949246046</v>
      </c>
      <c r="U293" s="22">
        <f t="shared" si="195"/>
        <v>22139.512050753954</v>
      </c>
      <c r="V293" s="21">
        <f t="shared" si="189"/>
        <v>35000</v>
      </c>
      <c r="W293" s="21">
        <f t="shared" si="190"/>
        <v>33661</v>
      </c>
      <c r="X293" s="21" t="str">
        <f t="shared" si="191"/>
        <v/>
      </c>
      <c r="Y293" s="21" t="str">
        <f t="shared" si="192"/>
        <v/>
      </c>
      <c r="Z293" s="23">
        <f t="shared" si="196"/>
        <v>34330.5</v>
      </c>
      <c r="AA293" s="20">
        <f t="shared" si="197"/>
        <v>2</v>
      </c>
      <c r="AB293" s="1" t="s">
        <v>863</v>
      </c>
      <c r="AE293" s="55"/>
      <c r="AF293" s="58">
        <f t="shared" si="193"/>
        <v>0</v>
      </c>
    </row>
    <row r="294" spans="1:32" ht="15" hidden="1" x14ac:dyDescent="0.2">
      <c r="A294" s="5" t="s">
        <v>575</v>
      </c>
      <c r="B294" s="10" t="s">
        <v>576</v>
      </c>
      <c r="C294" s="11" t="s">
        <v>20</v>
      </c>
      <c r="D294" s="12">
        <v>1</v>
      </c>
      <c r="E294" s="36">
        <v>1330000</v>
      </c>
      <c r="F294" s="35">
        <f t="shared" si="179"/>
        <v>1330000</v>
      </c>
      <c r="G294" s="40">
        <v>1460554</v>
      </c>
      <c r="H294" s="25">
        <f t="shared" si="180"/>
        <v>1460554</v>
      </c>
      <c r="I294" s="16">
        <v>2060000</v>
      </c>
      <c r="J294" s="17">
        <f t="shared" si="181"/>
        <v>2060000</v>
      </c>
      <c r="K294" s="31"/>
      <c r="L294" s="29">
        <f t="shared" si="182"/>
        <v>0</v>
      </c>
      <c r="M294" s="47">
        <f t="shared" si="177"/>
        <v>1395277</v>
      </c>
      <c r="N294" s="42">
        <f t="shared" si="183"/>
        <v>1616851.3333333333</v>
      </c>
      <c r="O294" s="43">
        <f t="shared" si="184"/>
        <v>0.1774135490502734</v>
      </c>
      <c r="P294" s="43">
        <f t="shared" si="185"/>
        <v>9.666772084178421E-2</v>
      </c>
      <c r="Q294" s="43">
        <f t="shared" si="186"/>
        <v>-0.27408126989205783</v>
      </c>
      <c r="R294" s="43">
        <f t="shared" si="187"/>
        <v>1</v>
      </c>
      <c r="S294" s="21">
        <f t="shared" si="188"/>
        <v>389289.92063156929</v>
      </c>
      <c r="T294" s="22">
        <f t="shared" si="194"/>
        <v>2006141.2539649026</v>
      </c>
      <c r="U294" s="22">
        <f t="shared" si="195"/>
        <v>1227561.4127017639</v>
      </c>
      <c r="V294" s="21">
        <f t="shared" si="189"/>
        <v>1330000</v>
      </c>
      <c r="W294" s="21">
        <f t="shared" si="190"/>
        <v>1460554</v>
      </c>
      <c r="X294" s="21" t="str">
        <f t="shared" si="191"/>
        <v/>
      </c>
      <c r="Y294" s="21" t="str">
        <f t="shared" si="192"/>
        <v/>
      </c>
      <c r="Z294" s="23">
        <f t="shared" si="196"/>
        <v>1395277</v>
      </c>
      <c r="AA294" s="20">
        <f t="shared" si="197"/>
        <v>2</v>
      </c>
      <c r="AB294" s="1" t="s">
        <v>863</v>
      </c>
      <c r="AE294" s="55"/>
      <c r="AF294" s="58">
        <f t="shared" si="193"/>
        <v>0</v>
      </c>
    </row>
    <row r="295" spans="1:32" ht="15" hidden="1" x14ac:dyDescent="0.2">
      <c r="A295" s="5" t="s">
        <v>577</v>
      </c>
      <c r="B295" s="10" t="s">
        <v>578</v>
      </c>
      <c r="C295" s="11" t="s">
        <v>20</v>
      </c>
      <c r="D295" s="12">
        <v>1</v>
      </c>
      <c r="E295" s="36">
        <v>280000</v>
      </c>
      <c r="F295" s="35">
        <f t="shared" si="179"/>
        <v>280000</v>
      </c>
      <c r="G295" s="40">
        <v>298633</v>
      </c>
      <c r="H295" s="25">
        <f t="shared" si="180"/>
        <v>298633</v>
      </c>
      <c r="I295" s="16">
        <v>1530000</v>
      </c>
      <c r="J295" s="17">
        <f t="shared" si="181"/>
        <v>1530000</v>
      </c>
      <c r="K295" s="31"/>
      <c r="L295" s="29">
        <f t="shared" si="182"/>
        <v>0</v>
      </c>
      <c r="M295" s="47">
        <f t="shared" si="177"/>
        <v>192877.66666666666</v>
      </c>
      <c r="N295" s="42">
        <f t="shared" si="183"/>
        <v>702877.66666666663</v>
      </c>
      <c r="O295" s="43">
        <f t="shared" si="184"/>
        <v>0.6016376486567363</v>
      </c>
      <c r="P295" s="43">
        <f t="shared" si="185"/>
        <v>0.57512805689752555</v>
      </c>
      <c r="Q295" s="43">
        <f t="shared" si="186"/>
        <v>-1.1767657055542622</v>
      </c>
      <c r="R295" s="43">
        <f t="shared" si="187"/>
        <v>1</v>
      </c>
      <c r="S295" s="21">
        <f t="shared" si="188"/>
        <v>716369.53654963116</v>
      </c>
      <c r="T295" s="22">
        <f t="shared" si="194"/>
        <v>1419247.2032162978</v>
      </c>
      <c r="U295" s="22">
        <f t="shared" si="195"/>
        <v>-13491.869882964529</v>
      </c>
      <c r="V295" s="21">
        <f t="shared" si="189"/>
        <v>280000</v>
      </c>
      <c r="W295" s="21">
        <f t="shared" si="190"/>
        <v>298633</v>
      </c>
      <c r="X295" s="21" t="str">
        <f t="shared" si="191"/>
        <v/>
      </c>
      <c r="Y295" s="21">
        <f t="shared" si="192"/>
        <v>0</v>
      </c>
      <c r="Z295" s="23">
        <f t="shared" si="196"/>
        <v>192877.66666666666</v>
      </c>
      <c r="AA295" s="20">
        <f t="shared" si="197"/>
        <v>3</v>
      </c>
      <c r="AB295" s="1" t="s">
        <v>863</v>
      </c>
      <c r="AE295" s="55"/>
      <c r="AF295" s="58">
        <f t="shared" si="193"/>
        <v>0</v>
      </c>
    </row>
    <row r="296" spans="1:32" ht="15" hidden="1" x14ac:dyDescent="0.2">
      <c r="A296" s="5" t="s">
        <v>579</v>
      </c>
      <c r="B296" s="10" t="s">
        <v>580</v>
      </c>
      <c r="C296" s="11" t="s">
        <v>20</v>
      </c>
      <c r="D296" s="12">
        <v>1</v>
      </c>
      <c r="E296" s="36">
        <v>21000000</v>
      </c>
      <c r="F296" s="35">
        <f t="shared" si="179"/>
        <v>21000000</v>
      </c>
      <c r="G296" s="40">
        <v>20696341</v>
      </c>
      <c r="H296" s="25">
        <f t="shared" si="180"/>
        <v>20696341</v>
      </c>
      <c r="I296" s="16">
        <v>38000000</v>
      </c>
      <c r="J296" s="17">
        <f t="shared" si="181"/>
        <v>38000000</v>
      </c>
      <c r="K296" s="31"/>
      <c r="L296" s="29">
        <f t="shared" si="182"/>
        <v>0</v>
      </c>
      <c r="M296" s="47">
        <f t="shared" si="177"/>
        <v>20848170.5</v>
      </c>
      <c r="N296" s="42">
        <f t="shared" si="183"/>
        <v>26565447</v>
      </c>
      <c r="O296" s="43">
        <f t="shared" si="184"/>
        <v>0.20949946748496273</v>
      </c>
      <c r="P296" s="43">
        <f t="shared" si="185"/>
        <v>0.22093006754224764</v>
      </c>
      <c r="Q296" s="43">
        <f t="shared" si="186"/>
        <v>-0.43042953502721026</v>
      </c>
      <c r="R296" s="43">
        <f t="shared" si="187"/>
        <v>1</v>
      </c>
      <c r="S296" s="21">
        <f t="shared" si="188"/>
        <v>9903777.2556447871</v>
      </c>
      <c r="T296" s="22">
        <f t="shared" si="194"/>
        <v>36469224.255644783</v>
      </c>
      <c r="U296" s="22">
        <f t="shared" si="195"/>
        <v>16661669.744355213</v>
      </c>
      <c r="V296" s="21">
        <f t="shared" si="189"/>
        <v>21000000</v>
      </c>
      <c r="W296" s="21">
        <f t="shared" si="190"/>
        <v>20696341</v>
      </c>
      <c r="X296" s="21" t="str">
        <f t="shared" si="191"/>
        <v/>
      </c>
      <c r="Y296" s="21" t="str">
        <f t="shared" si="192"/>
        <v/>
      </c>
      <c r="Z296" s="23">
        <f t="shared" si="196"/>
        <v>20848170.5</v>
      </c>
      <c r="AA296" s="20">
        <f t="shared" si="197"/>
        <v>2</v>
      </c>
      <c r="AB296" s="1" t="s">
        <v>863</v>
      </c>
      <c r="AE296" s="55"/>
      <c r="AF296" s="58">
        <f t="shared" si="193"/>
        <v>0</v>
      </c>
    </row>
    <row r="297" spans="1:32" ht="15.75" hidden="1" x14ac:dyDescent="0.2">
      <c r="A297" s="8">
        <v>10</v>
      </c>
      <c r="B297" s="255" t="s">
        <v>581</v>
      </c>
      <c r="C297" s="255"/>
      <c r="D297" s="255"/>
      <c r="E297" s="255"/>
      <c r="F297" s="255"/>
      <c r="G297" s="49"/>
      <c r="H297" s="49"/>
      <c r="I297" s="49"/>
      <c r="J297" s="49"/>
      <c r="K297" s="49"/>
      <c r="L297" s="49"/>
      <c r="M297" s="59"/>
      <c r="N297" s="256"/>
      <c r="O297" s="257"/>
      <c r="P297" s="257"/>
      <c r="Q297" s="257"/>
      <c r="R297" s="257"/>
      <c r="S297" s="257"/>
      <c r="T297" s="257"/>
      <c r="U297" s="257"/>
      <c r="V297" s="257"/>
      <c r="W297" s="257"/>
      <c r="X297" s="257"/>
      <c r="Y297" s="257"/>
      <c r="Z297" s="257"/>
      <c r="AA297" s="258"/>
      <c r="AB297" s="1" t="s">
        <v>863</v>
      </c>
      <c r="AE297" s="55"/>
      <c r="AF297" s="58">
        <f t="shared" si="193"/>
        <v>0</v>
      </c>
    </row>
    <row r="298" spans="1:32" ht="15" hidden="1" x14ac:dyDescent="0.2">
      <c r="A298" s="5" t="s">
        <v>582</v>
      </c>
      <c r="B298" s="10" t="s">
        <v>583</v>
      </c>
      <c r="C298" s="11" t="s">
        <v>20</v>
      </c>
      <c r="D298" s="12">
        <v>4</v>
      </c>
      <c r="E298" s="36">
        <v>645855.6</v>
      </c>
      <c r="F298" s="35">
        <f t="shared" ref="F298:F305" si="198">+D298*E298</f>
        <v>2583422.4</v>
      </c>
      <c r="G298" s="40">
        <v>707305</v>
      </c>
      <c r="H298" s="25">
        <f t="shared" ref="H298:H305" si="199">+D298*G298</f>
        <v>2829220</v>
      </c>
      <c r="I298" s="16">
        <v>538500</v>
      </c>
      <c r="J298" s="17">
        <f t="shared" ref="J298:J305" si="200">+I298*D298</f>
        <v>2154000</v>
      </c>
      <c r="K298" s="32">
        <v>480000</v>
      </c>
      <c r="L298" s="29">
        <f t="shared" ref="L298:L305" si="201">+K298*D298</f>
        <v>1920000</v>
      </c>
      <c r="M298" s="47">
        <f>N298</f>
        <v>592915.15</v>
      </c>
      <c r="N298" s="46">
        <f t="shared" ref="N298:N305" si="202">AVERAGE(E298,G298,I298,K298)</f>
        <v>592915.15</v>
      </c>
      <c r="O298" s="43">
        <f t="shared" ref="O298:O305" si="203">1-E298/N298</f>
        <v>-8.9288408299231348E-2</v>
      </c>
      <c r="P298" s="43">
        <f t="shared" ref="P298:P305" si="204">1-G298/N298</f>
        <v>-0.1929278582272691</v>
      </c>
      <c r="Q298" s="43">
        <f t="shared" ref="Q298:Q305" si="205">1-I298/N298</f>
        <v>9.1775610726087864E-2</v>
      </c>
      <c r="R298" s="43">
        <f t="shared" ref="R298:R305" si="206">1-K298/N298</f>
        <v>0.19044065580041258</v>
      </c>
      <c r="S298" s="21">
        <f t="shared" ref="S298:S305" si="207">STDEV(E298,G298,I298,K298)</f>
        <v>102629.70440418273</v>
      </c>
      <c r="T298" s="22">
        <f t="shared" si="194"/>
        <v>695544.85440418276</v>
      </c>
      <c r="U298" s="22">
        <f t="shared" si="195"/>
        <v>490285.44559581729</v>
      </c>
      <c r="V298" s="21">
        <f t="shared" ref="V298:V305" si="208">IF(AND(E298&lt;=$T298,E298&gt;=$U298),E298,"")</f>
        <v>645855.6</v>
      </c>
      <c r="W298" s="21" t="str">
        <f t="shared" ref="W298:W305" si="209">IF(AND(G298&lt;=$T298,G298&gt;=$U298),G298,"")</f>
        <v/>
      </c>
      <c r="X298" s="21">
        <f t="shared" ref="X298:X305" si="210">IF(AND(I298&lt;=$T298,I298&gt;=$U298),I298,"")</f>
        <v>538500</v>
      </c>
      <c r="Y298" s="21" t="str">
        <f t="shared" ref="Y298:Y305" si="211">IF(AND(K298&lt;=$T298,K298&gt;=$U298),K298,"")</f>
        <v/>
      </c>
      <c r="Z298" s="23">
        <f t="shared" si="196"/>
        <v>592177.80000000005</v>
      </c>
      <c r="AA298" s="20">
        <f t="shared" si="197"/>
        <v>2</v>
      </c>
      <c r="AB298" s="44" t="s">
        <v>873</v>
      </c>
      <c r="AE298" s="55"/>
      <c r="AF298" s="58">
        <f t="shared" si="193"/>
        <v>0</v>
      </c>
    </row>
    <row r="299" spans="1:32" ht="15" hidden="1" x14ac:dyDescent="0.2">
      <c r="A299" s="5" t="s">
        <v>584</v>
      </c>
      <c r="B299" s="10" t="s">
        <v>585</v>
      </c>
      <c r="C299" s="11" t="s">
        <v>41</v>
      </c>
      <c r="D299" s="12">
        <v>4</v>
      </c>
      <c r="E299" s="36">
        <v>1436398.6</v>
      </c>
      <c r="F299" s="35">
        <f t="shared" si="198"/>
        <v>5745594.4000000004</v>
      </c>
      <c r="G299" s="40">
        <v>1553981</v>
      </c>
      <c r="H299" s="25">
        <f t="shared" si="199"/>
        <v>6215924</v>
      </c>
      <c r="I299" s="16">
        <v>950000</v>
      </c>
      <c r="J299" s="17">
        <f t="shared" si="200"/>
        <v>3800000</v>
      </c>
      <c r="K299" s="30">
        <v>650000</v>
      </c>
      <c r="L299" s="29">
        <f t="shared" si="201"/>
        <v>2600000</v>
      </c>
      <c r="M299" s="47">
        <f t="shared" ref="M299" si="212">Z299</f>
        <v>1313459.8666666667</v>
      </c>
      <c r="N299" s="42">
        <f t="shared" si="202"/>
        <v>1147594.8999999999</v>
      </c>
      <c r="O299" s="43">
        <f t="shared" si="203"/>
        <v>-0.25165997165027498</v>
      </c>
      <c r="P299" s="43">
        <f t="shared" si="204"/>
        <v>-0.354119820504605</v>
      </c>
      <c r="Q299" s="43">
        <f t="shared" si="205"/>
        <v>0.17218175159195981</v>
      </c>
      <c r="R299" s="43">
        <f t="shared" si="206"/>
        <v>0.43359804056291984</v>
      </c>
      <c r="S299" s="21">
        <f t="shared" si="207"/>
        <v>422374.89998772449</v>
      </c>
      <c r="T299" s="22">
        <f t="shared" si="194"/>
        <v>1569969.7999877245</v>
      </c>
      <c r="U299" s="22">
        <f t="shared" si="195"/>
        <v>725220.00001227541</v>
      </c>
      <c r="V299" s="21">
        <f t="shared" si="208"/>
        <v>1436398.6</v>
      </c>
      <c r="W299" s="21">
        <f t="shared" si="209"/>
        <v>1553981</v>
      </c>
      <c r="X299" s="21">
        <f t="shared" si="210"/>
        <v>950000</v>
      </c>
      <c r="Y299" s="21" t="str">
        <f t="shared" si="211"/>
        <v/>
      </c>
      <c r="Z299" s="23">
        <f t="shared" si="196"/>
        <v>1313459.8666666667</v>
      </c>
      <c r="AA299" s="20">
        <f t="shared" si="197"/>
        <v>3</v>
      </c>
      <c r="AB299" s="1" t="s">
        <v>863</v>
      </c>
      <c r="AE299" s="55"/>
      <c r="AF299" s="58">
        <f t="shared" si="193"/>
        <v>0</v>
      </c>
    </row>
    <row r="300" spans="1:32" ht="15" hidden="1" x14ac:dyDescent="0.2">
      <c r="A300" s="5" t="s">
        <v>586</v>
      </c>
      <c r="B300" s="10" t="s">
        <v>587</v>
      </c>
      <c r="C300" s="11" t="s">
        <v>20</v>
      </c>
      <c r="D300" s="12">
        <v>4</v>
      </c>
      <c r="E300" s="36">
        <v>821462.2</v>
      </c>
      <c r="F300" s="35">
        <f t="shared" si="198"/>
        <v>3285848.8</v>
      </c>
      <c r="G300" s="40">
        <v>892927</v>
      </c>
      <c r="H300" s="25">
        <f t="shared" si="199"/>
        <v>3571708</v>
      </c>
      <c r="I300" s="16">
        <v>687500</v>
      </c>
      <c r="J300" s="17">
        <f t="shared" si="200"/>
        <v>2750000</v>
      </c>
      <c r="K300" s="32">
        <v>750000</v>
      </c>
      <c r="L300" s="29">
        <f t="shared" si="201"/>
        <v>3000000</v>
      </c>
      <c r="M300" s="47">
        <f t="shared" ref="M300:M301" si="213">N300</f>
        <v>787972.3</v>
      </c>
      <c r="N300" s="46">
        <f t="shared" si="202"/>
        <v>787972.3</v>
      </c>
      <c r="O300" s="43">
        <f t="shared" si="203"/>
        <v>-4.2501367116585032E-2</v>
      </c>
      <c r="P300" s="43">
        <f t="shared" si="204"/>
        <v>-0.13319592579586859</v>
      </c>
      <c r="Q300" s="43">
        <f t="shared" si="205"/>
        <v>0.12750740095813018</v>
      </c>
      <c r="R300" s="43">
        <f t="shared" si="206"/>
        <v>4.8189891954323882E-2</v>
      </c>
      <c r="S300" s="21">
        <f t="shared" si="207"/>
        <v>88832.503602153782</v>
      </c>
      <c r="T300" s="22">
        <f t="shared" si="194"/>
        <v>876804.80360215378</v>
      </c>
      <c r="U300" s="22">
        <f t="shared" si="195"/>
        <v>699139.79639784631</v>
      </c>
      <c r="V300" s="21">
        <f t="shared" si="208"/>
        <v>821462.2</v>
      </c>
      <c r="W300" s="21" t="str">
        <f t="shared" si="209"/>
        <v/>
      </c>
      <c r="X300" s="21" t="str">
        <f t="shared" si="210"/>
        <v/>
      </c>
      <c r="Y300" s="21">
        <f t="shared" si="211"/>
        <v>750000</v>
      </c>
      <c r="Z300" s="23">
        <f t="shared" si="196"/>
        <v>785731.1</v>
      </c>
      <c r="AA300" s="20">
        <f t="shared" si="197"/>
        <v>2</v>
      </c>
      <c r="AB300" s="44" t="s">
        <v>873</v>
      </c>
      <c r="AE300" s="55"/>
      <c r="AF300" s="58">
        <f t="shared" si="193"/>
        <v>0</v>
      </c>
    </row>
    <row r="301" spans="1:32" ht="15" hidden="1" x14ac:dyDescent="0.2">
      <c r="A301" s="5" t="s">
        <v>588</v>
      </c>
      <c r="B301" s="10" t="s">
        <v>589</v>
      </c>
      <c r="C301" s="11" t="s">
        <v>20</v>
      </c>
      <c r="D301" s="12">
        <v>4</v>
      </c>
      <c r="E301" s="36">
        <v>1026827.1</v>
      </c>
      <c r="F301" s="35">
        <f t="shared" si="198"/>
        <v>4107308.4</v>
      </c>
      <c r="G301" s="40">
        <v>1104313</v>
      </c>
      <c r="H301" s="25">
        <f t="shared" si="199"/>
        <v>4417252</v>
      </c>
      <c r="I301" s="16">
        <v>901000</v>
      </c>
      <c r="J301" s="17">
        <f t="shared" si="200"/>
        <v>3604000</v>
      </c>
      <c r="K301" s="32">
        <v>1000000</v>
      </c>
      <c r="L301" s="29">
        <f t="shared" si="201"/>
        <v>4000000</v>
      </c>
      <c r="M301" s="47">
        <f t="shared" si="213"/>
        <v>1008035.025</v>
      </c>
      <c r="N301" s="46">
        <f t="shared" si="202"/>
        <v>1008035.025</v>
      </c>
      <c r="O301" s="43">
        <f t="shared" si="203"/>
        <v>-1.8642283783740554E-2</v>
      </c>
      <c r="P301" s="43">
        <f t="shared" si="204"/>
        <v>-9.5510545380107281E-2</v>
      </c>
      <c r="Q301" s="43">
        <f t="shared" si="205"/>
        <v>0.10618185117129242</v>
      </c>
      <c r="R301" s="43">
        <f t="shared" si="206"/>
        <v>7.9709779925554169E-3</v>
      </c>
      <c r="S301" s="21">
        <f t="shared" si="207"/>
        <v>83951.670137064575</v>
      </c>
      <c r="T301" s="22">
        <f t="shared" si="194"/>
        <v>1091986.6951370647</v>
      </c>
      <c r="U301" s="22">
        <f t="shared" si="195"/>
        <v>924083.35486293549</v>
      </c>
      <c r="V301" s="21">
        <f t="shared" si="208"/>
        <v>1026827.1</v>
      </c>
      <c r="W301" s="21" t="str">
        <f t="shared" si="209"/>
        <v/>
      </c>
      <c r="X301" s="21" t="str">
        <f t="shared" si="210"/>
        <v/>
      </c>
      <c r="Y301" s="21">
        <f t="shared" si="211"/>
        <v>1000000</v>
      </c>
      <c r="Z301" s="23">
        <f t="shared" si="196"/>
        <v>1013413.55</v>
      </c>
      <c r="AA301" s="20">
        <f t="shared" si="197"/>
        <v>2</v>
      </c>
      <c r="AB301" s="44" t="s">
        <v>873</v>
      </c>
      <c r="AE301" s="55"/>
      <c r="AF301" s="58">
        <f t="shared" si="193"/>
        <v>0</v>
      </c>
    </row>
    <row r="302" spans="1:32" ht="15" hidden="1" x14ac:dyDescent="0.2">
      <c r="A302" s="5" t="s">
        <v>590</v>
      </c>
      <c r="B302" s="10" t="s">
        <v>591</v>
      </c>
      <c r="C302" s="11" t="s">
        <v>20</v>
      </c>
      <c r="D302" s="12">
        <v>4</v>
      </c>
      <c r="E302" s="36">
        <v>1431856.2309999999</v>
      </c>
      <c r="F302" s="35">
        <f t="shared" si="198"/>
        <v>5727424.9239999996</v>
      </c>
      <c r="G302" s="40">
        <v>1553569</v>
      </c>
      <c r="H302" s="25">
        <f t="shared" si="199"/>
        <v>6214276</v>
      </c>
      <c r="I302" s="16">
        <v>889500</v>
      </c>
      <c r="J302" s="17">
        <f t="shared" si="200"/>
        <v>3558000</v>
      </c>
      <c r="K302" s="32">
        <v>750000</v>
      </c>
      <c r="L302" s="29">
        <f t="shared" si="201"/>
        <v>3000000</v>
      </c>
      <c r="M302" s="47">
        <f t="shared" ref="M302:M323" si="214">Z302</f>
        <v>1160678.1154999998</v>
      </c>
      <c r="N302" s="42">
        <f t="shared" si="202"/>
        <v>1156231.3077499999</v>
      </c>
      <c r="O302" s="43">
        <f t="shared" si="203"/>
        <v>-0.23838216575051918</v>
      </c>
      <c r="P302" s="43">
        <f t="shared" si="204"/>
        <v>-0.34364896503556053</v>
      </c>
      <c r="Q302" s="43">
        <f t="shared" si="205"/>
        <v>0.23069026583361851</v>
      </c>
      <c r="R302" s="43">
        <f t="shared" si="206"/>
        <v>0.35134086495246086</v>
      </c>
      <c r="S302" s="21">
        <f t="shared" si="207"/>
        <v>395818.05834222405</v>
      </c>
      <c r="T302" s="22">
        <f t="shared" si="194"/>
        <v>1552049.3660922239</v>
      </c>
      <c r="U302" s="22">
        <f t="shared" si="195"/>
        <v>760413.24940777593</v>
      </c>
      <c r="V302" s="21">
        <f t="shared" si="208"/>
        <v>1431856.2309999999</v>
      </c>
      <c r="W302" s="21" t="str">
        <f t="shared" si="209"/>
        <v/>
      </c>
      <c r="X302" s="21">
        <f t="shared" si="210"/>
        <v>889500</v>
      </c>
      <c r="Y302" s="21" t="str">
        <f t="shared" si="211"/>
        <v/>
      </c>
      <c r="Z302" s="23">
        <f t="shared" si="196"/>
        <v>1160678.1154999998</v>
      </c>
      <c r="AA302" s="20">
        <f t="shared" si="197"/>
        <v>2</v>
      </c>
      <c r="AB302" s="1" t="s">
        <v>863</v>
      </c>
      <c r="AE302" s="55"/>
      <c r="AF302" s="58">
        <f t="shared" si="193"/>
        <v>0</v>
      </c>
    </row>
    <row r="303" spans="1:32" ht="15" hidden="1" x14ac:dyDescent="0.2">
      <c r="A303" s="5" t="s">
        <v>592</v>
      </c>
      <c r="B303" s="10" t="s">
        <v>593</v>
      </c>
      <c r="C303" s="11" t="s">
        <v>20</v>
      </c>
      <c r="D303" s="12">
        <v>4</v>
      </c>
      <c r="E303" s="36">
        <v>1796955.784</v>
      </c>
      <c r="F303" s="35">
        <f t="shared" si="198"/>
        <v>7187823.1359999999</v>
      </c>
      <c r="G303" s="40">
        <v>1894966</v>
      </c>
      <c r="H303" s="25">
        <f t="shared" si="199"/>
        <v>7579864</v>
      </c>
      <c r="I303" s="16">
        <v>1435000</v>
      </c>
      <c r="J303" s="17">
        <f t="shared" si="200"/>
        <v>5740000</v>
      </c>
      <c r="K303" s="30">
        <v>1200000</v>
      </c>
      <c r="L303" s="29">
        <f t="shared" si="201"/>
        <v>4800000</v>
      </c>
      <c r="M303" s="47">
        <f t="shared" si="214"/>
        <v>1708973.9280000001</v>
      </c>
      <c r="N303" s="42">
        <f t="shared" si="202"/>
        <v>1581730.446</v>
      </c>
      <c r="O303" s="43">
        <f t="shared" si="203"/>
        <v>-0.1360695424079863</v>
      </c>
      <c r="P303" s="43">
        <f t="shared" si="204"/>
        <v>-0.19803346062670402</v>
      </c>
      <c r="Q303" s="43">
        <f t="shared" si="205"/>
        <v>9.2765772051150108E-2</v>
      </c>
      <c r="R303" s="43">
        <f t="shared" si="206"/>
        <v>0.24133723098354021</v>
      </c>
      <c r="S303" s="21">
        <f t="shared" si="207"/>
        <v>322328.20519548038</v>
      </c>
      <c r="T303" s="22">
        <f t="shared" si="194"/>
        <v>1904058.6511954805</v>
      </c>
      <c r="U303" s="22">
        <f t="shared" si="195"/>
        <v>1259402.2408045195</v>
      </c>
      <c r="V303" s="21">
        <f t="shared" si="208"/>
        <v>1796955.784</v>
      </c>
      <c r="W303" s="21">
        <f t="shared" si="209"/>
        <v>1894966</v>
      </c>
      <c r="X303" s="21">
        <f t="shared" si="210"/>
        <v>1435000</v>
      </c>
      <c r="Y303" s="21" t="str">
        <f t="shared" si="211"/>
        <v/>
      </c>
      <c r="Z303" s="23">
        <f t="shared" si="196"/>
        <v>1708973.9280000001</v>
      </c>
      <c r="AA303" s="20">
        <f t="shared" si="197"/>
        <v>3</v>
      </c>
      <c r="AB303" s="1" t="s">
        <v>863</v>
      </c>
      <c r="AE303" s="55"/>
      <c r="AF303" s="58">
        <f t="shared" si="193"/>
        <v>0</v>
      </c>
    </row>
    <row r="304" spans="1:32" ht="15" hidden="1" x14ac:dyDescent="0.2">
      <c r="A304" s="5" t="s">
        <v>594</v>
      </c>
      <c r="B304" s="10" t="s">
        <v>595</v>
      </c>
      <c r="C304" s="11" t="s">
        <v>20</v>
      </c>
      <c r="D304" s="12">
        <v>10</v>
      </c>
      <c r="E304" s="36">
        <v>34927.1</v>
      </c>
      <c r="F304" s="35">
        <f t="shared" si="198"/>
        <v>349271</v>
      </c>
      <c r="G304" s="40">
        <v>32575</v>
      </c>
      <c r="H304" s="25">
        <f t="shared" si="199"/>
        <v>325750</v>
      </c>
      <c r="I304" s="16">
        <v>280000</v>
      </c>
      <c r="J304" s="17">
        <f t="shared" si="200"/>
        <v>2800000</v>
      </c>
      <c r="K304" s="30">
        <v>80000</v>
      </c>
      <c r="L304" s="29">
        <f t="shared" si="201"/>
        <v>800000</v>
      </c>
      <c r="M304" s="47">
        <f t="shared" si="214"/>
        <v>49167.366666666669</v>
      </c>
      <c r="N304" s="42">
        <f t="shared" si="202"/>
        <v>106875.52499999999</v>
      </c>
      <c r="O304" s="43">
        <f t="shared" si="203"/>
        <v>0.67319833048773325</v>
      </c>
      <c r="P304" s="43">
        <f t="shared" si="204"/>
        <v>0.69520617559539466</v>
      </c>
      <c r="Q304" s="43">
        <f t="shared" si="205"/>
        <v>-1.6198701713979884</v>
      </c>
      <c r="R304" s="43">
        <f t="shared" si="206"/>
        <v>0.25146566531486036</v>
      </c>
      <c r="S304" s="21">
        <f t="shared" si="207"/>
        <v>117461.37175444461</v>
      </c>
      <c r="T304" s="22">
        <f t="shared" si="194"/>
        <v>224336.89675444461</v>
      </c>
      <c r="U304" s="22">
        <f t="shared" si="195"/>
        <v>-10585.846754444618</v>
      </c>
      <c r="V304" s="21">
        <f t="shared" si="208"/>
        <v>34927.1</v>
      </c>
      <c r="W304" s="21">
        <f t="shared" si="209"/>
        <v>32575</v>
      </c>
      <c r="X304" s="21" t="str">
        <f t="shared" si="210"/>
        <v/>
      </c>
      <c r="Y304" s="21">
        <f t="shared" si="211"/>
        <v>80000</v>
      </c>
      <c r="Z304" s="23">
        <f t="shared" si="196"/>
        <v>49167.366666666669</v>
      </c>
      <c r="AA304" s="20">
        <f t="shared" si="197"/>
        <v>3</v>
      </c>
      <c r="AB304" s="1" t="s">
        <v>863</v>
      </c>
      <c r="AE304" s="55"/>
      <c r="AF304" s="58">
        <f t="shared" si="193"/>
        <v>0</v>
      </c>
    </row>
    <row r="305" spans="1:32" ht="15" hidden="1" x14ac:dyDescent="0.2">
      <c r="A305" s="5" t="s">
        <v>596</v>
      </c>
      <c r="B305" s="10" t="s">
        <v>597</v>
      </c>
      <c r="C305" s="11" t="s">
        <v>20</v>
      </c>
      <c r="D305" s="12">
        <v>10</v>
      </c>
      <c r="E305" s="36">
        <v>60273.2</v>
      </c>
      <c r="F305" s="35">
        <f t="shared" si="198"/>
        <v>602732</v>
      </c>
      <c r="G305" s="40">
        <v>59755</v>
      </c>
      <c r="H305" s="25">
        <f t="shared" si="199"/>
        <v>597550</v>
      </c>
      <c r="I305" s="16">
        <v>235000</v>
      </c>
      <c r="J305" s="17">
        <f t="shared" si="200"/>
        <v>2350000</v>
      </c>
      <c r="K305" s="30">
        <v>350000</v>
      </c>
      <c r="L305" s="29">
        <f t="shared" si="201"/>
        <v>3500000</v>
      </c>
      <c r="M305" s="47">
        <f t="shared" si="214"/>
        <v>118342.73333333334</v>
      </c>
      <c r="N305" s="42">
        <f t="shared" si="202"/>
        <v>176257.05</v>
      </c>
      <c r="O305" s="43">
        <f t="shared" si="203"/>
        <v>0.65803807564009498</v>
      </c>
      <c r="P305" s="43">
        <f t="shared" si="204"/>
        <v>0.66097809988309686</v>
      </c>
      <c r="Q305" s="43">
        <f t="shared" si="205"/>
        <v>-0.33328000213324804</v>
      </c>
      <c r="R305" s="43">
        <f t="shared" si="206"/>
        <v>-0.9857361733899439</v>
      </c>
      <c r="S305" s="21">
        <f t="shared" si="207"/>
        <v>142199.77492297004</v>
      </c>
      <c r="T305" s="22">
        <f t="shared" si="194"/>
        <v>318456.82492297003</v>
      </c>
      <c r="U305" s="22">
        <f t="shared" si="195"/>
        <v>34057.275077029946</v>
      </c>
      <c r="V305" s="21">
        <f t="shared" si="208"/>
        <v>60273.2</v>
      </c>
      <c r="W305" s="21">
        <f t="shared" si="209"/>
        <v>59755</v>
      </c>
      <c r="X305" s="21">
        <f t="shared" si="210"/>
        <v>235000</v>
      </c>
      <c r="Y305" s="21" t="str">
        <f t="shared" si="211"/>
        <v/>
      </c>
      <c r="Z305" s="23">
        <f t="shared" si="196"/>
        <v>118342.73333333334</v>
      </c>
      <c r="AA305" s="20">
        <f t="shared" si="197"/>
        <v>3</v>
      </c>
      <c r="AB305" s="1" t="s">
        <v>863</v>
      </c>
      <c r="AE305" s="55"/>
      <c r="AF305" s="58">
        <f t="shared" si="193"/>
        <v>0</v>
      </c>
    </row>
    <row r="306" spans="1:32" ht="15.75" hidden="1" x14ac:dyDescent="0.2">
      <c r="A306" s="8">
        <v>11</v>
      </c>
      <c r="B306" s="255" t="s">
        <v>598</v>
      </c>
      <c r="C306" s="255"/>
      <c r="D306" s="255"/>
      <c r="E306" s="255"/>
      <c r="F306" s="255"/>
      <c r="G306" s="49"/>
      <c r="H306" s="49"/>
      <c r="I306" s="49"/>
      <c r="J306" s="49"/>
      <c r="K306" s="49"/>
      <c r="L306" s="49"/>
      <c r="M306" s="59"/>
      <c r="N306" s="256"/>
      <c r="O306" s="257"/>
      <c r="P306" s="257"/>
      <c r="Q306" s="257"/>
      <c r="R306" s="257"/>
      <c r="S306" s="257"/>
      <c r="T306" s="257"/>
      <c r="U306" s="257"/>
      <c r="V306" s="257"/>
      <c r="W306" s="257"/>
      <c r="X306" s="257"/>
      <c r="Y306" s="257"/>
      <c r="Z306" s="257"/>
      <c r="AA306" s="258"/>
      <c r="AB306" s="1" t="s">
        <v>863</v>
      </c>
      <c r="AE306" s="55"/>
      <c r="AF306" s="58">
        <f t="shared" si="193"/>
        <v>0</v>
      </c>
    </row>
    <row r="307" spans="1:32" ht="15" hidden="1" x14ac:dyDescent="0.2">
      <c r="A307" s="5" t="s">
        <v>599</v>
      </c>
      <c r="B307" s="10" t="s">
        <v>600</v>
      </c>
      <c r="C307" s="11" t="s">
        <v>17</v>
      </c>
      <c r="D307" s="12">
        <v>10</v>
      </c>
      <c r="E307" s="36">
        <v>89984.7</v>
      </c>
      <c r="F307" s="35">
        <f t="shared" ref="F307:F314" si="215">+D307*E307</f>
        <v>899847</v>
      </c>
      <c r="G307" s="40">
        <v>88960</v>
      </c>
      <c r="H307" s="25">
        <f t="shared" ref="H307:H314" si="216">+D307*G307</f>
        <v>889600</v>
      </c>
      <c r="I307" s="16">
        <v>109500</v>
      </c>
      <c r="J307" s="17">
        <f t="shared" ref="J307:J314" si="217">+I307*D307</f>
        <v>1095000</v>
      </c>
      <c r="K307" s="28">
        <v>319000</v>
      </c>
      <c r="L307" s="29">
        <f t="shared" ref="L307:L314" si="218">+K307*D307</f>
        <v>3190000</v>
      </c>
      <c r="M307" s="47">
        <f t="shared" si="214"/>
        <v>96148.233333333337</v>
      </c>
      <c r="N307" s="42">
        <f t="shared" ref="N307:N314" si="219">AVERAGE(E307,G307,I307,K307)</f>
        <v>151861.17499999999</v>
      </c>
      <c r="O307" s="43">
        <f t="shared" ref="O307:O314" si="220">1-E307/N307</f>
        <v>0.40745420941198429</v>
      </c>
      <c r="P307" s="43">
        <f t="shared" ref="P307:P314" si="221">1-G307/N307</f>
        <v>0.41420181952365376</v>
      </c>
      <c r="Q307" s="43">
        <f t="shared" ref="Q307:Q314" si="222">1-I307/N307</f>
        <v>0.2789467090584542</v>
      </c>
      <c r="R307" s="43">
        <f t="shared" ref="R307:R314" si="223">1-K307/N307</f>
        <v>-1.1006027379940924</v>
      </c>
      <c r="S307" s="21">
        <f t="shared" ref="S307:S314" si="224">STDEV(E307,G307,I307,K307)</f>
        <v>111825.92416276217</v>
      </c>
      <c r="T307" s="22">
        <f t="shared" si="194"/>
        <v>263687.09916276217</v>
      </c>
      <c r="U307" s="22">
        <f t="shared" si="195"/>
        <v>40035.250837237822</v>
      </c>
      <c r="V307" s="21">
        <f t="shared" ref="V307:V314" si="225">IF(AND(E307&lt;=$T307,E307&gt;=$U307),E307,"")</f>
        <v>89984.7</v>
      </c>
      <c r="W307" s="21">
        <f t="shared" ref="W307:W314" si="226">IF(AND(G307&lt;=$T307,G307&gt;=$U307),G307,"")</f>
        <v>88960</v>
      </c>
      <c r="X307" s="21">
        <f t="shared" ref="X307:X314" si="227">IF(AND(I307&lt;=$T307,I307&gt;=$U307),I307,"")</f>
        <v>109500</v>
      </c>
      <c r="Y307" s="21" t="str">
        <f t="shared" ref="Y307:Y314" si="228">IF(AND(K307&lt;=$T307,K307&gt;=$U307),K307,"")</f>
        <v/>
      </c>
      <c r="Z307" s="23">
        <f t="shared" si="196"/>
        <v>96148.233333333337</v>
      </c>
      <c r="AA307" s="20">
        <f t="shared" si="197"/>
        <v>3</v>
      </c>
      <c r="AB307" s="1" t="s">
        <v>863</v>
      </c>
      <c r="AE307" s="55"/>
      <c r="AF307" s="58">
        <f t="shared" si="193"/>
        <v>0</v>
      </c>
    </row>
    <row r="308" spans="1:32" ht="15" hidden="1" x14ac:dyDescent="0.2">
      <c r="A308" s="5" t="s">
        <v>601</v>
      </c>
      <c r="B308" s="10" t="s">
        <v>602</v>
      </c>
      <c r="C308" s="11" t="s">
        <v>17</v>
      </c>
      <c r="D308" s="12">
        <v>10</v>
      </c>
      <c r="E308" s="36">
        <v>173066.348</v>
      </c>
      <c r="F308" s="35">
        <f t="shared" si="215"/>
        <v>1730663.48</v>
      </c>
      <c r="G308" s="40">
        <v>183766</v>
      </c>
      <c r="H308" s="25">
        <f t="shared" si="216"/>
        <v>1837660</v>
      </c>
      <c r="I308" s="16">
        <v>213450</v>
      </c>
      <c r="J308" s="17">
        <f t="shared" si="217"/>
        <v>2134500</v>
      </c>
      <c r="K308" s="28">
        <v>319000</v>
      </c>
      <c r="L308" s="29">
        <f t="shared" si="218"/>
        <v>3190000</v>
      </c>
      <c r="M308" s="47">
        <f t="shared" si="214"/>
        <v>190094.11600000001</v>
      </c>
      <c r="N308" s="42">
        <f t="shared" si="219"/>
        <v>222320.587</v>
      </c>
      <c r="O308" s="43">
        <f t="shared" si="220"/>
        <v>0.22154601004179608</v>
      </c>
      <c r="P308" s="43">
        <f t="shared" si="221"/>
        <v>0.17341887910722364</v>
      </c>
      <c r="Q308" s="43">
        <f t="shared" si="222"/>
        <v>3.9899980112952815E-2</v>
      </c>
      <c r="R308" s="43">
        <f t="shared" si="223"/>
        <v>-0.43486486926197254</v>
      </c>
      <c r="S308" s="21">
        <f t="shared" si="224"/>
        <v>66678.413423333215</v>
      </c>
      <c r="T308" s="22">
        <f t="shared" si="194"/>
        <v>288999.0004233332</v>
      </c>
      <c r="U308" s="22">
        <f t="shared" si="195"/>
        <v>155642.1735766668</v>
      </c>
      <c r="V308" s="21">
        <f t="shared" si="225"/>
        <v>173066.348</v>
      </c>
      <c r="W308" s="21">
        <f t="shared" si="226"/>
        <v>183766</v>
      </c>
      <c r="X308" s="21">
        <f t="shared" si="227"/>
        <v>213450</v>
      </c>
      <c r="Y308" s="21" t="str">
        <f t="shared" si="228"/>
        <v/>
      </c>
      <c r="Z308" s="23">
        <f t="shared" si="196"/>
        <v>190094.11600000001</v>
      </c>
      <c r="AA308" s="20">
        <f t="shared" si="197"/>
        <v>3</v>
      </c>
      <c r="AB308" s="1" t="s">
        <v>863</v>
      </c>
      <c r="AE308" s="55"/>
      <c r="AF308" s="58">
        <f t="shared" si="193"/>
        <v>0</v>
      </c>
    </row>
    <row r="309" spans="1:32" ht="15" hidden="1" x14ac:dyDescent="0.2">
      <c r="A309" s="5" t="s">
        <v>603</v>
      </c>
      <c r="B309" s="10" t="s">
        <v>604</v>
      </c>
      <c r="C309" s="11" t="s">
        <v>17</v>
      </c>
      <c r="D309" s="12">
        <v>100</v>
      </c>
      <c r="E309" s="36">
        <v>161330</v>
      </c>
      <c r="F309" s="35">
        <f t="shared" si="215"/>
        <v>16133000</v>
      </c>
      <c r="G309" s="40">
        <v>167900</v>
      </c>
      <c r="H309" s="25">
        <f t="shared" si="216"/>
        <v>16790000</v>
      </c>
      <c r="I309" s="16">
        <v>195000</v>
      </c>
      <c r="J309" s="17">
        <f t="shared" si="217"/>
        <v>19500000</v>
      </c>
      <c r="K309" s="28">
        <v>236000</v>
      </c>
      <c r="L309" s="29">
        <f t="shared" si="218"/>
        <v>23600000</v>
      </c>
      <c r="M309" s="47">
        <f t="shared" si="214"/>
        <v>174743.33333333334</v>
      </c>
      <c r="N309" s="42">
        <f t="shared" si="219"/>
        <v>190057.5</v>
      </c>
      <c r="O309" s="43">
        <f t="shared" si="220"/>
        <v>0.15115162516606817</v>
      </c>
      <c r="P309" s="43">
        <f t="shared" si="221"/>
        <v>0.1165831393131026</v>
      </c>
      <c r="Q309" s="43">
        <f t="shared" si="222"/>
        <v>-2.6005287873406724E-2</v>
      </c>
      <c r="R309" s="43">
        <f t="shared" si="223"/>
        <v>-0.24172947660576405</v>
      </c>
      <c r="S309" s="21">
        <f t="shared" si="224"/>
        <v>33918.36117798146</v>
      </c>
      <c r="T309" s="22">
        <f t="shared" si="194"/>
        <v>223975.86117798145</v>
      </c>
      <c r="U309" s="22">
        <f t="shared" si="195"/>
        <v>156139.13882201855</v>
      </c>
      <c r="V309" s="21">
        <f t="shared" si="225"/>
        <v>161330</v>
      </c>
      <c r="W309" s="21">
        <f t="shared" si="226"/>
        <v>167900</v>
      </c>
      <c r="X309" s="21">
        <f t="shared" si="227"/>
        <v>195000</v>
      </c>
      <c r="Y309" s="21" t="str">
        <f t="shared" si="228"/>
        <v/>
      </c>
      <c r="Z309" s="23">
        <f t="shared" si="196"/>
        <v>174743.33333333334</v>
      </c>
      <c r="AA309" s="20">
        <f t="shared" si="197"/>
        <v>3</v>
      </c>
      <c r="AB309" s="1" t="s">
        <v>863</v>
      </c>
      <c r="AE309" s="55"/>
      <c r="AF309" s="58">
        <f t="shared" si="193"/>
        <v>0</v>
      </c>
    </row>
    <row r="310" spans="1:32" ht="15" hidden="1" x14ac:dyDescent="0.2">
      <c r="A310" s="5" t="s">
        <v>605</v>
      </c>
      <c r="B310" s="10" t="s">
        <v>606</v>
      </c>
      <c r="C310" s="11" t="s">
        <v>17</v>
      </c>
      <c r="D310" s="12">
        <v>100</v>
      </c>
      <c r="E310" s="36">
        <v>191989.2</v>
      </c>
      <c r="F310" s="35">
        <f t="shared" si="215"/>
        <v>19198920</v>
      </c>
      <c r="G310" s="40">
        <v>206562</v>
      </c>
      <c r="H310" s="25">
        <f t="shared" si="216"/>
        <v>20656200</v>
      </c>
      <c r="I310" s="16">
        <v>375000</v>
      </c>
      <c r="J310" s="17">
        <f t="shared" si="217"/>
        <v>37500000</v>
      </c>
      <c r="K310" s="28">
        <v>400000</v>
      </c>
      <c r="L310" s="29">
        <f t="shared" si="218"/>
        <v>40000000</v>
      </c>
      <c r="M310" s="47">
        <f t="shared" si="214"/>
        <v>293387.8</v>
      </c>
      <c r="N310" s="42">
        <f t="shared" si="219"/>
        <v>293387.8</v>
      </c>
      <c r="O310" s="43">
        <f t="shared" si="220"/>
        <v>0.34561287142819153</v>
      </c>
      <c r="P310" s="43">
        <f t="shared" si="221"/>
        <v>0.29594209438838281</v>
      </c>
      <c r="Q310" s="43">
        <f t="shared" si="222"/>
        <v>-0.27817175765318125</v>
      </c>
      <c r="R310" s="43">
        <f t="shared" si="223"/>
        <v>-0.36338320816339342</v>
      </c>
      <c r="S310" s="21">
        <f t="shared" si="224"/>
        <v>109311.64623113134</v>
      </c>
      <c r="T310" s="22">
        <f t="shared" si="194"/>
        <v>402699.44623113133</v>
      </c>
      <c r="U310" s="22">
        <f t="shared" si="195"/>
        <v>184076.15376886865</v>
      </c>
      <c r="V310" s="21">
        <f t="shared" si="225"/>
        <v>191989.2</v>
      </c>
      <c r="W310" s="21">
        <f t="shared" si="226"/>
        <v>206562</v>
      </c>
      <c r="X310" s="21">
        <f t="shared" si="227"/>
        <v>375000</v>
      </c>
      <c r="Y310" s="21">
        <f t="shared" si="228"/>
        <v>400000</v>
      </c>
      <c r="Z310" s="23">
        <f t="shared" si="196"/>
        <v>293387.8</v>
      </c>
      <c r="AA310" s="20">
        <f t="shared" si="197"/>
        <v>4</v>
      </c>
      <c r="AB310" s="1" t="s">
        <v>863</v>
      </c>
      <c r="AE310" s="55"/>
      <c r="AF310" s="58">
        <f t="shared" si="193"/>
        <v>0</v>
      </c>
    </row>
    <row r="311" spans="1:32" ht="15" hidden="1" x14ac:dyDescent="0.2">
      <c r="A311" s="5" t="s">
        <v>607</v>
      </c>
      <c r="B311" s="10" t="s">
        <v>608</v>
      </c>
      <c r="C311" s="11" t="s">
        <v>17</v>
      </c>
      <c r="D311" s="12">
        <v>100</v>
      </c>
      <c r="E311" s="36">
        <v>328062.8</v>
      </c>
      <c r="F311" s="35">
        <f t="shared" si="215"/>
        <v>32806280</v>
      </c>
      <c r="G311" s="40">
        <v>348390</v>
      </c>
      <c r="H311" s="25">
        <f t="shared" si="216"/>
        <v>34839000</v>
      </c>
      <c r="I311" s="16">
        <v>232000</v>
      </c>
      <c r="J311" s="17">
        <f t="shared" si="217"/>
        <v>23200000</v>
      </c>
      <c r="K311" s="28">
        <v>330000</v>
      </c>
      <c r="L311" s="29">
        <f t="shared" si="218"/>
        <v>33000000</v>
      </c>
      <c r="M311" s="47">
        <f t="shared" si="214"/>
        <v>335484.26666666666</v>
      </c>
      <c r="N311" s="42">
        <f t="shared" si="219"/>
        <v>309613.2</v>
      </c>
      <c r="O311" s="43">
        <f t="shared" si="220"/>
        <v>-5.9589190641742507E-2</v>
      </c>
      <c r="P311" s="43">
        <f t="shared" si="221"/>
        <v>-0.12524272220951826</v>
      </c>
      <c r="Q311" s="43">
        <f t="shared" si="222"/>
        <v>0.25067794267169485</v>
      </c>
      <c r="R311" s="43">
        <f t="shared" si="223"/>
        <v>-6.5846029820433971E-2</v>
      </c>
      <c r="S311" s="21">
        <f t="shared" si="224"/>
        <v>52546.672545715468</v>
      </c>
      <c r="T311" s="22">
        <f t="shared" si="194"/>
        <v>362159.87254571548</v>
      </c>
      <c r="U311" s="22">
        <f t="shared" si="195"/>
        <v>257066.52745428454</v>
      </c>
      <c r="V311" s="21">
        <f t="shared" si="225"/>
        <v>328062.8</v>
      </c>
      <c r="W311" s="21">
        <f t="shared" si="226"/>
        <v>348390</v>
      </c>
      <c r="X311" s="21" t="str">
        <f t="shared" si="227"/>
        <v/>
      </c>
      <c r="Y311" s="21">
        <f t="shared" si="228"/>
        <v>330000</v>
      </c>
      <c r="Z311" s="23">
        <f t="shared" si="196"/>
        <v>335484.26666666666</v>
      </c>
      <c r="AA311" s="20">
        <f t="shared" si="197"/>
        <v>3</v>
      </c>
      <c r="AB311" s="1" t="s">
        <v>863</v>
      </c>
      <c r="AE311" s="55"/>
      <c r="AF311" s="58">
        <f t="shared" si="193"/>
        <v>0</v>
      </c>
    </row>
    <row r="312" spans="1:32" ht="15" hidden="1" x14ac:dyDescent="0.2">
      <c r="A312" s="5" t="s">
        <v>609</v>
      </c>
      <c r="B312" s="10" t="s">
        <v>610</v>
      </c>
      <c r="C312" s="11" t="s">
        <v>17</v>
      </c>
      <c r="D312" s="12">
        <v>100</v>
      </c>
      <c r="E312" s="36">
        <v>178997</v>
      </c>
      <c r="F312" s="35">
        <f t="shared" si="215"/>
        <v>17899700</v>
      </c>
      <c r="G312" s="40">
        <v>194391</v>
      </c>
      <c r="H312" s="25">
        <f t="shared" si="216"/>
        <v>19439100</v>
      </c>
      <c r="I312" s="16">
        <v>79700</v>
      </c>
      <c r="J312" s="17">
        <f t="shared" si="217"/>
        <v>7970000</v>
      </c>
      <c r="K312" s="28">
        <v>212000</v>
      </c>
      <c r="L312" s="29">
        <f t="shared" si="218"/>
        <v>21200000</v>
      </c>
      <c r="M312" s="47">
        <f t="shared" si="214"/>
        <v>195129.33333333334</v>
      </c>
      <c r="N312" s="42">
        <f t="shared" si="219"/>
        <v>166272</v>
      </c>
      <c r="O312" s="43">
        <f t="shared" si="220"/>
        <v>-7.6531225943033077E-2</v>
      </c>
      <c r="P312" s="43">
        <f t="shared" si="221"/>
        <v>-0.16911446304849886</v>
      </c>
      <c r="Q312" s="43">
        <f t="shared" si="222"/>
        <v>0.52066493456505003</v>
      </c>
      <c r="R312" s="43">
        <f t="shared" si="223"/>
        <v>-0.27501924557351809</v>
      </c>
      <c r="S312" s="21">
        <f t="shared" si="224"/>
        <v>59268.780297893762</v>
      </c>
      <c r="T312" s="22">
        <f t="shared" si="194"/>
        <v>225540.78029789377</v>
      </c>
      <c r="U312" s="22">
        <f t="shared" si="195"/>
        <v>107003.21970210623</v>
      </c>
      <c r="V312" s="21">
        <f t="shared" si="225"/>
        <v>178997</v>
      </c>
      <c r="W312" s="21">
        <f t="shared" si="226"/>
        <v>194391</v>
      </c>
      <c r="X312" s="21" t="str">
        <f t="shared" si="227"/>
        <v/>
      </c>
      <c r="Y312" s="21">
        <f t="shared" si="228"/>
        <v>212000</v>
      </c>
      <c r="Z312" s="23">
        <f t="shared" si="196"/>
        <v>195129.33333333334</v>
      </c>
      <c r="AA312" s="20">
        <f t="shared" si="197"/>
        <v>3</v>
      </c>
      <c r="AB312" s="1" t="s">
        <v>863</v>
      </c>
      <c r="AE312" s="55"/>
      <c r="AF312" s="58">
        <f t="shared" si="193"/>
        <v>0</v>
      </c>
    </row>
    <row r="313" spans="1:32" ht="15" hidden="1" x14ac:dyDescent="0.2">
      <c r="A313" s="5" t="s">
        <v>611</v>
      </c>
      <c r="B313" s="10" t="s">
        <v>612</v>
      </c>
      <c r="C313" s="11" t="s">
        <v>17</v>
      </c>
      <c r="D313" s="12">
        <v>100</v>
      </c>
      <c r="E313" s="36">
        <v>74705.8</v>
      </c>
      <c r="F313" s="35">
        <f t="shared" si="215"/>
        <v>7470580</v>
      </c>
      <c r="G313" s="40">
        <v>79041</v>
      </c>
      <c r="H313" s="25">
        <f t="shared" si="216"/>
        <v>7904100</v>
      </c>
      <c r="I313" s="16">
        <v>85300</v>
      </c>
      <c r="J313" s="17">
        <f t="shared" si="217"/>
        <v>8530000</v>
      </c>
      <c r="K313" s="28">
        <v>165000</v>
      </c>
      <c r="L313" s="29">
        <f t="shared" si="218"/>
        <v>16500000</v>
      </c>
      <c r="M313" s="47">
        <f t="shared" si="214"/>
        <v>79682.266666666663</v>
      </c>
      <c r="N313" s="42">
        <f t="shared" si="219"/>
        <v>101011.7</v>
      </c>
      <c r="O313" s="43">
        <f t="shared" si="220"/>
        <v>0.26042428748352908</v>
      </c>
      <c r="P313" s="43">
        <f t="shared" si="221"/>
        <v>0.21750648687231278</v>
      </c>
      <c r="Q313" s="43">
        <f t="shared" si="222"/>
        <v>0.15554336774848854</v>
      </c>
      <c r="R313" s="43">
        <f t="shared" si="223"/>
        <v>-0.63347414210433062</v>
      </c>
      <c r="S313" s="21">
        <f t="shared" si="224"/>
        <v>42879.956806103874</v>
      </c>
      <c r="T313" s="22">
        <f t="shared" si="194"/>
        <v>143891.65680610389</v>
      </c>
      <c r="U313" s="22">
        <f t="shared" si="195"/>
        <v>58131.743193896124</v>
      </c>
      <c r="V313" s="21">
        <f t="shared" si="225"/>
        <v>74705.8</v>
      </c>
      <c r="W313" s="21">
        <f t="shared" si="226"/>
        <v>79041</v>
      </c>
      <c r="X313" s="21">
        <f t="shared" si="227"/>
        <v>85300</v>
      </c>
      <c r="Y313" s="21" t="str">
        <f t="shared" si="228"/>
        <v/>
      </c>
      <c r="Z313" s="23">
        <f t="shared" si="196"/>
        <v>79682.266666666663</v>
      </c>
      <c r="AA313" s="20">
        <f t="shared" si="197"/>
        <v>3</v>
      </c>
      <c r="AB313" s="1" t="s">
        <v>863</v>
      </c>
      <c r="AE313" s="55"/>
      <c r="AF313" s="58">
        <f t="shared" si="193"/>
        <v>0</v>
      </c>
    </row>
    <row r="314" spans="1:32" s="87" customFormat="1" ht="192.75" customHeight="1" x14ac:dyDescent="0.25">
      <c r="A314" s="100" t="s">
        <v>613</v>
      </c>
      <c r="B314" s="110" t="s">
        <v>614</v>
      </c>
      <c r="C314" s="105" t="s">
        <v>17</v>
      </c>
      <c r="D314" s="104">
        <v>7</v>
      </c>
      <c r="E314" s="156">
        <v>1136666.7</v>
      </c>
      <c r="F314" s="127">
        <f t="shared" si="215"/>
        <v>7956666.8999999994</v>
      </c>
      <c r="G314" s="134">
        <v>1165917</v>
      </c>
      <c r="H314" s="128">
        <f t="shared" si="216"/>
        <v>8161419</v>
      </c>
      <c r="I314" s="132">
        <v>1150000</v>
      </c>
      <c r="J314" s="161">
        <f t="shared" si="217"/>
        <v>8050000</v>
      </c>
      <c r="K314" s="154">
        <v>885000</v>
      </c>
      <c r="L314" s="155">
        <f t="shared" si="218"/>
        <v>6195000</v>
      </c>
      <c r="M314" s="111">
        <f>N314</f>
        <v>1084395.925</v>
      </c>
      <c r="N314" s="162">
        <f t="shared" si="219"/>
        <v>1084395.925</v>
      </c>
      <c r="O314" s="163">
        <f t="shared" si="220"/>
        <v>-4.82026663831292E-2</v>
      </c>
      <c r="P314" s="163">
        <f t="shared" si="221"/>
        <v>-7.517648593155668E-2</v>
      </c>
      <c r="Q314" s="163">
        <f t="shared" si="222"/>
        <v>-6.0498267733715361E-2</v>
      </c>
      <c r="R314" s="163">
        <f t="shared" si="223"/>
        <v>0.18387742004840169</v>
      </c>
      <c r="S314" s="164">
        <f t="shared" si="224"/>
        <v>133467.28581874387</v>
      </c>
      <c r="T314" s="165">
        <f t="shared" si="194"/>
        <v>1217863.2108187438</v>
      </c>
      <c r="U314" s="165">
        <f t="shared" si="195"/>
        <v>950928.63918125618</v>
      </c>
      <c r="V314" s="164">
        <f t="shared" si="225"/>
        <v>1136666.7</v>
      </c>
      <c r="W314" s="164">
        <f t="shared" si="226"/>
        <v>1165917</v>
      </c>
      <c r="X314" s="164">
        <f t="shared" si="227"/>
        <v>1150000</v>
      </c>
      <c r="Y314" s="164" t="str">
        <f t="shared" si="228"/>
        <v/>
      </c>
      <c r="Z314" s="129">
        <f t="shared" si="196"/>
        <v>1150861.2333333334</v>
      </c>
      <c r="AA314" s="166">
        <f t="shared" si="197"/>
        <v>3</v>
      </c>
      <c r="AB314" s="112" t="s">
        <v>873</v>
      </c>
      <c r="AC314" s="89"/>
      <c r="AD314" s="89"/>
      <c r="AE314" s="130">
        <v>30</v>
      </c>
      <c r="AF314" s="131">
        <f t="shared" si="193"/>
        <v>32531877.75</v>
      </c>
    </row>
    <row r="315" spans="1:32" ht="15.75" hidden="1" x14ac:dyDescent="0.2">
      <c r="A315" s="8">
        <v>12</v>
      </c>
      <c r="B315" s="255" t="s">
        <v>615</v>
      </c>
      <c r="C315" s="255"/>
      <c r="D315" s="255"/>
      <c r="E315" s="255"/>
      <c r="F315" s="255"/>
      <c r="G315" s="49"/>
      <c r="H315" s="49"/>
      <c r="I315" s="49"/>
      <c r="J315" s="49"/>
      <c r="K315" s="49"/>
      <c r="L315" s="49"/>
      <c r="M315" s="59"/>
      <c r="N315" s="256"/>
      <c r="O315" s="257"/>
      <c r="P315" s="257"/>
      <c r="Q315" s="257"/>
      <c r="R315" s="257"/>
      <c r="S315" s="257"/>
      <c r="T315" s="257"/>
      <c r="U315" s="257"/>
      <c r="V315" s="257"/>
      <c r="W315" s="257"/>
      <c r="X315" s="257"/>
      <c r="Y315" s="257"/>
      <c r="Z315" s="257"/>
      <c r="AA315" s="258"/>
      <c r="AB315" s="1" t="s">
        <v>863</v>
      </c>
      <c r="AE315" s="55"/>
      <c r="AF315" s="58">
        <f t="shared" si="193"/>
        <v>0</v>
      </c>
    </row>
    <row r="316" spans="1:32" s="87" customFormat="1" ht="192.75" customHeight="1" x14ac:dyDescent="0.25">
      <c r="A316" s="100" t="s">
        <v>616</v>
      </c>
      <c r="B316" s="110" t="s">
        <v>617</v>
      </c>
      <c r="C316" s="105" t="s">
        <v>20</v>
      </c>
      <c r="D316" s="104">
        <v>40</v>
      </c>
      <c r="E316" s="156">
        <v>69410.899999999994</v>
      </c>
      <c r="F316" s="127">
        <f>+D316*E316</f>
        <v>2776436</v>
      </c>
      <c r="G316" s="134">
        <v>65336</v>
      </c>
      <c r="H316" s="128">
        <f>+D316*G316</f>
        <v>2613440</v>
      </c>
      <c r="I316" s="132">
        <v>145800</v>
      </c>
      <c r="J316" s="161">
        <f>+I316*D316</f>
        <v>5832000</v>
      </c>
      <c r="K316" s="154">
        <v>150000</v>
      </c>
      <c r="L316" s="155">
        <f>+K316*D316</f>
        <v>6000000</v>
      </c>
      <c r="M316" s="111">
        <f t="shared" si="214"/>
        <v>107636.72500000001</v>
      </c>
      <c r="N316" s="162">
        <f>AVERAGE(E316,G316,I316,K316)</f>
        <v>107636.72500000001</v>
      </c>
      <c r="O316" s="163">
        <f>1-E316/N316</f>
        <v>0.35513738456832467</v>
      </c>
      <c r="P316" s="163">
        <f>1-G316/N316</f>
        <v>0.3929952811180385</v>
      </c>
      <c r="Q316" s="163">
        <f>1-I316/N316</f>
        <v>-0.35455626320849132</v>
      </c>
      <c r="R316" s="163">
        <f>1-K316/N316</f>
        <v>-0.39357640247787162</v>
      </c>
      <c r="S316" s="164">
        <f>STDEV(E316,G316,I316,K316)</f>
        <v>46553.366007581353</v>
      </c>
      <c r="T316" s="165">
        <f t="shared" si="194"/>
        <v>154190.09100758136</v>
      </c>
      <c r="U316" s="165">
        <f t="shared" si="195"/>
        <v>61083.358992418653</v>
      </c>
      <c r="V316" s="164">
        <f>IF(AND(E316&lt;=$T316,E316&gt;=$U316),E316,"")</f>
        <v>69410.899999999994</v>
      </c>
      <c r="W316" s="164">
        <f>IF(AND(G316&lt;=$T316,G316&gt;=$U316),G316,"")</f>
        <v>65336</v>
      </c>
      <c r="X316" s="164">
        <f>IF(AND(I316&lt;=$T316,I316&gt;=$U316),I316,"")</f>
        <v>145800</v>
      </c>
      <c r="Y316" s="164">
        <f>IF(AND(K316&lt;=$T316,K316&gt;=$U316),K316,"")</f>
        <v>150000</v>
      </c>
      <c r="Z316" s="129">
        <f t="shared" si="196"/>
        <v>107636.72500000001</v>
      </c>
      <c r="AA316" s="166">
        <f t="shared" si="197"/>
        <v>4</v>
      </c>
      <c r="AB316" s="89" t="s">
        <v>863</v>
      </c>
      <c r="AC316" s="89"/>
      <c r="AD316" s="89"/>
      <c r="AE316" s="130">
        <v>12</v>
      </c>
      <c r="AF316" s="131">
        <f t="shared" si="193"/>
        <v>1291640.7000000002</v>
      </c>
    </row>
    <row r="317" spans="1:32" ht="25.5" hidden="1" x14ac:dyDescent="0.2">
      <c r="A317" s="5" t="s">
        <v>618</v>
      </c>
      <c r="B317" s="10" t="s">
        <v>619</v>
      </c>
      <c r="C317" s="11" t="s">
        <v>20</v>
      </c>
      <c r="D317" s="12">
        <v>40</v>
      </c>
      <c r="E317" s="36">
        <v>179715.9</v>
      </c>
      <c r="F317" s="35">
        <f>+D317*E317</f>
        <v>7188636</v>
      </c>
      <c r="G317" s="40">
        <v>182191</v>
      </c>
      <c r="H317" s="25">
        <f>+D317*G317</f>
        <v>7287640</v>
      </c>
      <c r="I317" s="16">
        <v>233000</v>
      </c>
      <c r="J317" s="17">
        <f>+I317*D317</f>
        <v>9320000</v>
      </c>
      <c r="K317" s="28">
        <v>180000</v>
      </c>
      <c r="L317" s="29">
        <f>+K317*D317</f>
        <v>7200000</v>
      </c>
      <c r="M317" s="47">
        <f t="shared" si="214"/>
        <v>180635.63333333333</v>
      </c>
      <c r="N317" s="42">
        <f>AVERAGE(E317,G317,I317,K317)</f>
        <v>193726.72500000001</v>
      </c>
      <c r="O317" s="43">
        <f>1-E317/N317</f>
        <v>7.2322623530646113E-2</v>
      </c>
      <c r="P317" s="43">
        <f>1-G317/N317</f>
        <v>5.9546379055341991E-2</v>
      </c>
      <c r="Q317" s="43">
        <f>1-I317/N317</f>
        <v>-0.20272512736691328</v>
      </c>
      <c r="R317" s="43">
        <f>1-K317/N317</f>
        <v>7.0856124780925289E-2</v>
      </c>
      <c r="S317" s="21">
        <f>STDEV(E317,G317,I317,K317)</f>
        <v>26205.52916789064</v>
      </c>
      <c r="T317" s="22">
        <f t="shared" si="194"/>
        <v>219932.25416789064</v>
      </c>
      <c r="U317" s="22">
        <f t="shared" si="195"/>
        <v>167521.19583210937</v>
      </c>
      <c r="V317" s="21">
        <f>IF(AND(E317&lt;=$T317,E317&gt;=$U317),E317,"")</f>
        <v>179715.9</v>
      </c>
      <c r="W317" s="21">
        <f>IF(AND(G317&lt;=$T317,G317&gt;=$U317),G317,"")</f>
        <v>182191</v>
      </c>
      <c r="X317" s="21" t="str">
        <f>IF(AND(I317&lt;=$T317,I317&gt;=$U317),I317,"")</f>
        <v/>
      </c>
      <c r="Y317" s="21">
        <f>IF(AND(K317&lt;=$T317,K317&gt;=$U317),K317,"")</f>
        <v>180000</v>
      </c>
      <c r="Z317" s="23">
        <f t="shared" si="196"/>
        <v>180635.63333333333</v>
      </c>
      <c r="AA317" s="20">
        <f t="shared" si="197"/>
        <v>3</v>
      </c>
      <c r="AB317" s="1" t="s">
        <v>863</v>
      </c>
      <c r="AE317" s="55"/>
      <c r="AF317" s="58">
        <f t="shared" si="193"/>
        <v>0</v>
      </c>
    </row>
    <row r="318" spans="1:32" ht="15" hidden="1" x14ac:dyDescent="0.2">
      <c r="A318" s="5" t="s">
        <v>620</v>
      </c>
      <c r="B318" s="10" t="s">
        <v>621</v>
      </c>
      <c r="C318" s="11" t="s">
        <v>20</v>
      </c>
      <c r="D318" s="12">
        <v>40</v>
      </c>
      <c r="E318" s="36">
        <v>199283.5</v>
      </c>
      <c r="F318" s="35">
        <f>+D318*E318</f>
        <v>7971340</v>
      </c>
      <c r="G318" s="40">
        <v>216563</v>
      </c>
      <c r="H318" s="25">
        <f>+D318*G318</f>
        <v>8662520</v>
      </c>
      <c r="I318" s="16">
        <v>123500</v>
      </c>
      <c r="J318" s="17">
        <f>+I318*D318</f>
        <v>4940000</v>
      </c>
      <c r="K318" s="28">
        <v>180000</v>
      </c>
      <c r="L318" s="29">
        <f>+K318*D318</f>
        <v>7200000</v>
      </c>
      <c r="M318" s="47">
        <f t="shared" si="214"/>
        <v>198615.5</v>
      </c>
      <c r="N318" s="42">
        <f>AVERAGE(E318,G318,I318,K318)</f>
        <v>179836.625</v>
      </c>
      <c r="O318" s="43">
        <f>1-E318/N318</f>
        <v>-0.10813634319483034</v>
      </c>
      <c r="P318" s="43">
        <f>1-G318/N318</f>
        <v>-0.20422077538432459</v>
      </c>
      <c r="Q318" s="43">
        <f>1-I318/N318</f>
        <v>0.31326558202479615</v>
      </c>
      <c r="R318" s="43">
        <f>1-K318/N318</f>
        <v>-9.0846344564132764E-4</v>
      </c>
      <c r="S318" s="21">
        <f>STDEV(E318,G318,I318,K318)</f>
        <v>40418.022282506186</v>
      </c>
      <c r="T318" s="22">
        <f t="shared" si="194"/>
        <v>220254.64728250619</v>
      </c>
      <c r="U318" s="22">
        <f t="shared" si="195"/>
        <v>139418.60271749381</v>
      </c>
      <c r="V318" s="21">
        <f>IF(AND(E318&lt;=$T318,E318&gt;=$U318),E318,"")</f>
        <v>199283.5</v>
      </c>
      <c r="W318" s="21">
        <f>IF(AND(G318&lt;=$T318,G318&gt;=$U318),G318,"")</f>
        <v>216563</v>
      </c>
      <c r="X318" s="21" t="str">
        <f>IF(AND(I318&lt;=$T318,I318&gt;=$U318),I318,"")</f>
        <v/>
      </c>
      <c r="Y318" s="21">
        <f>IF(AND(K318&lt;=$T318,K318&gt;=$U318),K318,"")</f>
        <v>180000</v>
      </c>
      <c r="Z318" s="23">
        <f t="shared" si="196"/>
        <v>198615.5</v>
      </c>
      <c r="AA318" s="20">
        <f t="shared" si="197"/>
        <v>3</v>
      </c>
      <c r="AB318" s="1" t="s">
        <v>863</v>
      </c>
      <c r="AE318" s="55"/>
      <c r="AF318" s="58">
        <f t="shared" si="193"/>
        <v>0</v>
      </c>
    </row>
    <row r="319" spans="1:32" ht="15.75" hidden="1" x14ac:dyDescent="0.2">
      <c r="A319" s="8">
        <v>13</v>
      </c>
      <c r="B319" s="255" t="s">
        <v>622</v>
      </c>
      <c r="C319" s="255"/>
      <c r="D319" s="255"/>
      <c r="E319" s="255"/>
      <c r="F319" s="255"/>
      <c r="G319" s="49"/>
      <c r="H319" s="49"/>
      <c r="I319" s="49"/>
      <c r="J319" s="49"/>
      <c r="K319" s="49"/>
      <c r="L319" s="49"/>
      <c r="M319" s="59"/>
      <c r="N319" s="256"/>
      <c r="O319" s="257"/>
      <c r="P319" s="257"/>
      <c r="Q319" s="257"/>
      <c r="R319" s="257"/>
      <c r="S319" s="257"/>
      <c r="T319" s="257"/>
      <c r="U319" s="257"/>
      <c r="V319" s="257"/>
      <c r="W319" s="257"/>
      <c r="X319" s="257"/>
      <c r="Y319" s="257"/>
      <c r="Z319" s="257"/>
      <c r="AA319" s="258"/>
      <c r="AB319" s="1" t="s">
        <v>863</v>
      </c>
      <c r="AE319" s="55"/>
      <c r="AF319" s="58">
        <f t="shared" si="193"/>
        <v>0</v>
      </c>
    </row>
    <row r="320" spans="1:32" s="87" customFormat="1" ht="192.75" customHeight="1" x14ac:dyDescent="0.25">
      <c r="A320" s="100" t="s">
        <v>623</v>
      </c>
      <c r="B320" s="110" t="s">
        <v>624</v>
      </c>
      <c r="C320" s="103" t="s">
        <v>20</v>
      </c>
      <c r="D320" s="104">
        <v>100</v>
      </c>
      <c r="E320" s="156">
        <v>432100</v>
      </c>
      <c r="F320" s="127">
        <f>+D320*E320</f>
        <v>43210000</v>
      </c>
      <c r="G320" s="134">
        <v>409493</v>
      </c>
      <c r="H320" s="128">
        <f>+D320*G320</f>
        <v>40949300</v>
      </c>
      <c r="I320" s="132">
        <v>185000</v>
      </c>
      <c r="J320" s="161">
        <f>+I320*D320</f>
        <v>18500000</v>
      </c>
      <c r="K320" s="157"/>
      <c r="L320" s="155">
        <f>+K320*D320</f>
        <v>0</v>
      </c>
      <c r="M320" s="111">
        <f t="shared" si="214"/>
        <v>420796.5</v>
      </c>
      <c r="N320" s="162">
        <f>AVERAGE(E320,G320,I320,K320)</f>
        <v>342197.66666666669</v>
      </c>
      <c r="O320" s="163">
        <f>1-E320/N320</f>
        <v>-0.26272047442365176</v>
      </c>
      <c r="P320" s="163">
        <f>1-G320/N320</f>
        <v>-0.19665631852155618</v>
      </c>
      <c r="Q320" s="163">
        <f>1-I320/N320</f>
        <v>0.45937679294520806</v>
      </c>
      <c r="R320" s="163">
        <f>1-K320/N320</f>
        <v>1</v>
      </c>
      <c r="S320" s="164">
        <f>STDEV(E320,G320,I320,K320)</f>
        <v>136605.63281334098</v>
      </c>
      <c r="T320" s="165">
        <f t="shared" si="194"/>
        <v>478803.29948000767</v>
      </c>
      <c r="U320" s="165">
        <f t="shared" si="195"/>
        <v>205592.0338533257</v>
      </c>
      <c r="V320" s="164">
        <f>IF(AND(E320&lt;=$T320,E320&gt;=$U320),E320,"")</f>
        <v>432100</v>
      </c>
      <c r="W320" s="164">
        <f>IF(AND(G320&lt;=$T320,G320&gt;=$U320),G320,"")</f>
        <v>409493</v>
      </c>
      <c r="X320" s="164" t="str">
        <f>IF(AND(I320&lt;=$T320,I320&gt;=$U320),I320,"")</f>
        <v/>
      </c>
      <c r="Y320" s="164" t="str">
        <f>IF(AND(K320&lt;=$T320,K320&gt;=$U320),K320,"")</f>
        <v/>
      </c>
      <c r="Z320" s="129">
        <f t="shared" si="196"/>
        <v>420796.5</v>
      </c>
      <c r="AA320" s="166">
        <f t="shared" si="197"/>
        <v>2</v>
      </c>
      <c r="AB320" s="89" t="s">
        <v>863</v>
      </c>
      <c r="AC320" s="89"/>
      <c r="AD320" s="89"/>
      <c r="AE320" s="130">
        <v>2</v>
      </c>
      <c r="AF320" s="131">
        <f t="shared" si="193"/>
        <v>841593</v>
      </c>
    </row>
    <row r="321" spans="1:32" s="87" customFormat="1" ht="192.75" customHeight="1" x14ac:dyDescent="0.25">
      <c r="A321" s="100" t="s">
        <v>625</v>
      </c>
      <c r="B321" s="110" t="s">
        <v>626</v>
      </c>
      <c r="C321" s="105" t="s">
        <v>20</v>
      </c>
      <c r="D321" s="104">
        <v>1</v>
      </c>
      <c r="E321" s="156">
        <v>201472</v>
      </c>
      <c r="F321" s="127">
        <f>+D321*E321</f>
        <v>201472</v>
      </c>
      <c r="G321" s="134">
        <v>217508</v>
      </c>
      <c r="H321" s="128">
        <f>+D321*G321</f>
        <v>217508</v>
      </c>
      <c r="I321" s="132">
        <v>895000</v>
      </c>
      <c r="J321" s="161">
        <f>+I321*D321</f>
        <v>895000</v>
      </c>
      <c r="K321" s="157"/>
      <c r="L321" s="155">
        <f>+K321*D321</f>
        <v>0</v>
      </c>
      <c r="M321" s="111">
        <f t="shared" si="214"/>
        <v>209490</v>
      </c>
      <c r="N321" s="162">
        <f>AVERAGE(E321,G321,I321,K321)</f>
        <v>437993.33333333331</v>
      </c>
      <c r="O321" s="163">
        <f>1-E321/N321</f>
        <v>0.54001126348955086</v>
      </c>
      <c r="P321" s="163">
        <f>1-G321/N321</f>
        <v>0.50339883407662223</v>
      </c>
      <c r="Q321" s="163">
        <f>1-I321/N321</f>
        <v>-1.0434100975661731</v>
      </c>
      <c r="R321" s="163">
        <f>1-K321/N321</f>
        <v>1</v>
      </c>
      <c r="S321" s="164">
        <f>STDEV(E321,G321,I321,K321)</f>
        <v>395860.59207419638</v>
      </c>
      <c r="T321" s="165">
        <f t="shared" si="194"/>
        <v>833853.92540752969</v>
      </c>
      <c r="U321" s="165">
        <f t="shared" si="195"/>
        <v>42132.741259136936</v>
      </c>
      <c r="V321" s="164">
        <f>IF(AND(E321&lt;=$T321,E321&gt;=$U321),E321,"")</f>
        <v>201472</v>
      </c>
      <c r="W321" s="164">
        <f>IF(AND(G321&lt;=$T321,G321&gt;=$U321),G321,"")</f>
        <v>217508</v>
      </c>
      <c r="X321" s="164" t="str">
        <f>IF(AND(I321&lt;=$T321,I321&gt;=$U321),I321,"")</f>
        <v/>
      </c>
      <c r="Y321" s="164" t="str">
        <f>IF(AND(K321&lt;=$T321,K321&gt;=$U321),K321,"")</f>
        <v/>
      </c>
      <c r="Z321" s="129">
        <f t="shared" si="196"/>
        <v>209490</v>
      </c>
      <c r="AA321" s="166">
        <f t="shared" si="197"/>
        <v>2</v>
      </c>
      <c r="AB321" s="89" t="s">
        <v>863</v>
      </c>
      <c r="AC321" s="89"/>
      <c r="AD321" s="89"/>
      <c r="AE321" s="130">
        <v>4</v>
      </c>
      <c r="AF321" s="131">
        <f t="shared" si="193"/>
        <v>837960</v>
      </c>
    </row>
    <row r="322" spans="1:32" ht="63.75" hidden="1" x14ac:dyDescent="0.2">
      <c r="A322" s="5" t="s">
        <v>627</v>
      </c>
      <c r="B322" s="10" t="s">
        <v>628</v>
      </c>
      <c r="C322" s="9" t="s">
        <v>20</v>
      </c>
      <c r="D322" s="12">
        <v>1</v>
      </c>
      <c r="E322" s="36">
        <v>547160</v>
      </c>
      <c r="F322" s="35">
        <f>+D322*E322</f>
        <v>547160</v>
      </c>
      <c r="G322" s="40">
        <v>532612</v>
      </c>
      <c r="H322" s="25">
        <f>+D322*G322</f>
        <v>532612</v>
      </c>
      <c r="I322" s="15">
        <v>1458000</v>
      </c>
      <c r="J322" s="17">
        <f>+I322*D322</f>
        <v>1458000</v>
      </c>
      <c r="K322" s="31"/>
      <c r="L322" s="29">
        <f>+K322*D322</f>
        <v>0</v>
      </c>
      <c r="M322" s="47">
        <f t="shared" si="214"/>
        <v>539886</v>
      </c>
      <c r="N322" s="42">
        <f>AVERAGE(E322,G322,I322,K322)</f>
        <v>845924</v>
      </c>
      <c r="O322" s="43">
        <f>1-E322/N322</f>
        <v>0.35318066398399861</v>
      </c>
      <c r="P322" s="43">
        <f>1-G322/N322</f>
        <v>0.37037842643074315</v>
      </c>
      <c r="Q322" s="43">
        <f>1-I322/N322</f>
        <v>-0.72355909041474176</v>
      </c>
      <c r="R322" s="43">
        <f>1-K322/N322</f>
        <v>1</v>
      </c>
      <c r="S322" s="21">
        <f>STDEV(E322,G322,I322,K322)</f>
        <v>530123.27189815009</v>
      </c>
      <c r="T322" s="22">
        <f t="shared" si="194"/>
        <v>1376047.27189815</v>
      </c>
      <c r="U322" s="22">
        <f t="shared" si="195"/>
        <v>315800.72810184991</v>
      </c>
      <c r="V322" s="21">
        <f>IF(AND(E322&lt;=$T322,E322&gt;=$U322),E322,"")</f>
        <v>547160</v>
      </c>
      <c r="W322" s="21">
        <f>IF(AND(G322&lt;=$T322,G322&gt;=$U322),G322,"")</f>
        <v>532612</v>
      </c>
      <c r="X322" s="21" t="str">
        <f>IF(AND(I322&lt;=$T322,I322&gt;=$U322),I322,"")</f>
        <v/>
      </c>
      <c r="Y322" s="21" t="str">
        <f>IF(AND(K322&lt;=$T322,K322&gt;=$U322),K322,"")</f>
        <v/>
      </c>
      <c r="Z322" s="23">
        <f t="shared" si="196"/>
        <v>539886</v>
      </c>
      <c r="AA322" s="20">
        <f t="shared" si="197"/>
        <v>2</v>
      </c>
      <c r="AB322" s="1" t="s">
        <v>863</v>
      </c>
      <c r="AE322" s="55"/>
      <c r="AF322" s="58">
        <f t="shared" si="193"/>
        <v>0</v>
      </c>
    </row>
    <row r="323" spans="1:32" s="87" customFormat="1" ht="192.75" customHeight="1" x14ac:dyDescent="0.25">
      <c r="A323" s="106" t="s">
        <v>629</v>
      </c>
      <c r="B323" s="110" t="s">
        <v>630</v>
      </c>
      <c r="C323" s="103" t="s">
        <v>20</v>
      </c>
      <c r="D323" s="104">
        <v>1</v>
      </c>
      <c r="E323" s="156">
        <v>74272</v>
      </c>
      <c r="F323" s="127">
        <f>+D323*E323</f>
        <v>74272</v>
      </c>
      <c r="G323" s="134">
        <v>77997</v>
      </c>
      <c r="H323" s="128">
        <f>+D323*G323</f>
        <v>77997</v>
      </c>
      <c r="I323" s="132">
        <v>158000</v>
      </c>
      <c r="J323" s="161">
        <f>+I323*D323</f>
        <v>158000</v>
      </c>
      <c r="K323" s="157"/>
      <c r="L323" s="155">
        <f>+K323*D323</f>
        <v>0</v>
      </c>
      <c r="M323" s="111">
        <f t="shared" si="214"/>
        <v>76134.5</v>
      </c>
      <c r="N323" s="162">
        <f>AVERAGE(E323,G323,I323,K323)</f>
        <v>103423</v>
      </c>
      <c r="O323" s="163">
        <f>1-E323/N323</f>
        <v>0.28186186824980908</v>
      </c>
      <c r="P323" s="163">
        <f>1-G323/N323</f>
        <v>0.24584473473018575</v>
      </c>
      <c r="Q323" s="163">
        <f>1-I323/N323</f>
        <v>-0.52770660297999483</v>
      </c>
      <c r="R323" s="163">
        <f>1-K323/N323</f>
        <v>1</v>
      </c>
      <c r="S323" s="164">
        <f>STDEV(E323,G323,I323,K323)</f>
        <v>47301.750527861019</v>
      </c>
      <c r="T323" s="165">
        <f t="shared" si="194"/>
        <v>150724.750527861</v>
      </c>
      <c r="U323" s="165">
        <f t="shared" si="195"/>
        <v>56121.249472138981</v>
      </c>
      <c r="V323" s="164">
        <f>IF(AND(E323&lt;=$T323,E323&gt;=$U323),E323,"")</f>
        <v>74272</v>
      </c>
      <c r="W323" s="164">
        <f>IF(AND(G323&lt;=$T323,G323&gt;=$U323),G323,"")</f>
        <v>77997</v>
      </c>
      <c r="X323" s="164" t="str">
        <f>IF(AND(I323&lt;=$T323,I323&gt;=$U323),I323,"")</f>
        <v/>
      </c>
      <c r="Y323" s="164" t="str">
        <f>IF(AND(K323&lt;=$T323,K323&gt;=$U323),K323,"")</f>
        <v/>
      </c>
      <c r="Z323" s="129">
        <f t="shared" si="196"/>
        <v>76134.5</v>
      </c>
      <c r="AA323" s="166">
        <f t="shared" si="197"/>
        <v>2</v>
      </c>
      <c r="AB323" s="89" t="s">
        <v>863</v>
      </c>
      <c r="AC323" s="89"/>
      <c r="AD323" s="89"/>
      <c r="AE323" s="130">
        <v>6</v>
      </c>
      <c r="AF323" s="131">
        <f t="shared" si="193"/>
        <v>456807</v>
      </c>
    </row>
    <row r="324" spans="1:32" ht="63.75" hidden="1" x14ac:dyDescent="0.2">
      <c r="A324" s="5" t="s">
        <v>631</v>
      </c>
      <c r="B324" s="10" t="s">
        <v>632</v>
      </c>
      <c r="C324" s="9" t="s">
        <v>20</v>
      </c>
      <c r="D324" s="12">
        <v>1</v>
      </c>
      <c r="E324" s="36">
        <v>191806</v>
      </c>
      <c r="F324" s="35">
        <f>+D324*E324</f>
        <v>191806</v>
      </c>
      <c r="G324" s="40">
        <v>189730</v>
      </c>
      <c r="H324" s="25">
        <f>+D324*G324</f>
        <v>189730</v>
      </c>
      <c r="I324" s="15">
        <v>158000</v>
      </c>
      <c r="J324" s="17">
        <f>+I324*D324</f>
        <v>158000</v>
      </c>
      <c r="K324" s="31"/>
      <c r="L324" s="29">
        <f>+K324*D324</f>
        <v>0</v>
      </c>
      <c r="M324" s="47">
        <f t="shared" ref="M324:M326" si="229">IF(AA324&gt;=3,Z324,N324)</f>
        <v>179845.33333333334</v>
      </c>
      <c r="N324" s="46">
        <f>AVERAGE(E324,G324,I324,K324)</f>
        <v>179845.33333333334</v>
      </c>
      <c r="O324" s="43">
        <f>1-E324/N324</f>
        <v>-6.6505293437323809E-2</v>
      </c>
      <c r="P324" s="43">
        <f>1-G324/N324</f>
        <v>-5.4962041457845112E-2</v>
      </c>
      <c r="Q324" s="43">
        <f>1-I324/N324</f>
        <v>0.12146733489516925</v>
      </c>
      <c r="R324" s="43">
        <f>1-K324/N324</f>
        <v>1</v>
      </c>
      <c r="S324" s="21">
        <f>STDEV(E324,G324,I324,K324)</f>
        <v>18947.06798777408</v>
      </c>
      <c r="T324" s="22">
        <f t="shared" si="194"/>
        <v>198792.40132110743</v>
      </c>
      <c r="U324" s="22">
        <f t="shared" si="195"/>
        <v>160898.26534555925</v>
      </c>
      <c r="V324" s="21">
        <f>IF(AND(E324&lt;=$T324,E324&gt;=$U324),E324,"")</f>
        <v>191806</v>
      </c>
      <c r="W324" s="21">
        <f>IF(AND(G324&lt;=$T324,G324&gt;=$U324),G324,"")</f>
        <v>189730</v>
      </c>
      <c r="X324" s="21" t="str">
        <f>IF(AND(I324&lt;=$T324,I324&gt;=$U324),I324,"")</f>
        <v/>
      </c>
      <c r="Y324" s="21" t="str">
        <f>IF(AND(K324&lt;=$T324,K324&gt;=$U324),K324,"")</f>
        <v/>
      </c>
      <c r="Z324" s="23">
        <f t="shared" si="196"/>
        <v>190768</v>
      </c>
      <c r="AA324" s="20">
        <f t="shared" si="197"/>
        <v>2</v>
      </c>
      <c r="AB324" s="1" t="s">
        <v>873</v>
      </c>
      <c r="AE324" s="55"/>
      <c r="AF324" s="58">
        <f t="shared" si="193"/>
        <v>0</v>
      </c>
    </row>
    <row r="325" spans="1:32" ht="15.75" hidden="1" x14ac:dyDescent="0.2">
      <c r="A325" s="8">
        <v>14</v>
      </c>
      <c r="B325" s="255" t="s">
        <v>633</v>
      </c>
      <c r="C325" s="255"/>
      <c r="D325" s="255"/>
      <c r="E325" s="255"/>
      <c r="F325" s="255"/>
      <c r="G325" s="49"/>
      <c r="H325" s="49"/>
      <c r="I325" s="49"/>
      <c r="J325" s="49"/>
      <c r="K325" s="49"/>
      <c r="L325" s="49"/>
      <c r="M325" s="59"/>
      <c r="N325" s="256"/>
      <c r="O325" s="257"/>
      <c r="P325" s="257"/>
      <c r="Q325" s="257"/>
      <c r="R325" s="257"/>
      <c r="S325" s="257"/>
      <c r="T325" s="257"/>
      <c r="U325" s="257"/>
      <c r="V325" s="257"/>
      <c r="W325" s="257"/>
      <c r="X325" s="257"/>
      <c r="Y325" s="257"/>
      <c r="Z325" s="257"/>
      <c r="AA325" s="258"/>
      <c r="AB325" s="1" t="s">
        <v>863</v>
      </c>
      <c r="AE325" s="55"/>
      <c r="AF325" s="58">
        <f t="shared" si="193"/>
        <v>0</v>
      </c>
    </row>
    <row r="326" spans="1:32" ht="15" hidden="1" x14ac:dyDescent="0.2">
      <c r="A326" s="5" t="s">
        <v>634</v>
      </c>
      <c r="B326" s="10" t="s">
        <v>635</v>
      </c>
      <c r="C326" s="9" t="s">
        <v>20</v>
      </c>
      <c r="D326" s="12">
        <v>1</v>
      </c>
      <c r="E326" s="36">
        <v>330000</v>
      </c>
      <c r="F326" s="35">
        <f>+D326*E326</f>
        <v>330000</v>
      </c>
      <c r="G326" s="40">
        <v>359381</v>
      </c>
      <c r="H326" s="25">
        <f>+D326*G326</f>
        <v>359381</v>
      </c>
      <c r="I326" s="16">
        <v>5900000</v>
      </c>
      <c r="J326" s="17">
        <f>+I326*D326</f>
        <v>5900000</v>
      </c>
      <c r="K326" s="28">
        <v>1500000</v>
      </c>
      <c r="L326" s="29">
        <f>+K326*D326</f>
        <v>1500000</v>
      </c>
      <c r="M326" s="24">
        <f t="shared" si="229"/>
        <v>729793.66666666663</v>
      </c>
      <c r="N326" s="42">
        <f>AVERAGE(E326,G326,I326,K326)</f>
        <v>2022345.25</v>
      </c>
      <c r="O326" s="43">
        <f>1-E326/N326</f>
        <v>0.83682311415422261</v>
      </c>
      <c r="P326" s="43">
        <f>1-G326/N326</f>
        <v>0.82229493208442028</v>
      </c>
      <c r="Q326" s="43">
        <f>1-I326/N326</f>
        <v>-1.9174049287578372</v>
      </c>
      <c r="R326" s="43">
        <f>1-K326/N326</f>
        <v>0.25828688251919396</v>
      </c>
      <c r="S326" s="21">
        <f>STDEV(E326,G326,I326,K326)</f>
        <v>2641876.4456581958</v>
      </c>
      <c r="T326" s="22">
        <f t="shared" si="194"/>
        <v>4664221.6956581958</v>
      </c>
      <c r="U326" s="22">
        <f t="shared" si="195"/>
        <v>-619531.19565819576</v>
      </c>
      <c r="V326" s="21">
        <f>IF(AND(E326&lt;=$T326,E326&gt;=$U326),E326,"")</f>
        <v>330000</v>
      </c>
      <c r="W326" s="21">
        <f>IF(AND(G326&lt;=$T326,G326&gt;=$U326),G326,"")</f>
        <v>359381</v>
      </c>
      <c r="X326" s="21" t="str">
        <f>IF(AND(I326&lt;=$T326,I326&gt;=$U326),I326,"")</f>
        <v/>
      </c>
      <c r="Y326" s="21">
        <f>IF(AND(K326&lt;=$T326,K326&gt;=$U326),K326,"")</f>
        <v>1500000</v>
      </c>
      <c r="Z326" s="23">
        <f t="shared" si="196"/>
        <v>729793.66666666663</v>
      </c>
      <c r="AA326" s="20">
        <f t="shared" si="197"/>
        <v>3</v>
      </c>
      <c r="AB326" s="1" t="s">
        <v>863</v>
      </c>
      <c r="AE326" s="55"/>
      <c r="AF326" s="58">
        <f t="shared" si="193"/>
        <v>0</v>
      </c>
    </row>
    <row r="327" spans="1:32" ht="15.75" hidden="1" x14ac:dyDescent="0.2">
      <c r="A327" s="8">
        <v>15</v>
      </c>
      <c r="B327" s="255" t="s">
        <v>636</v>
      </c>
      <c r="C327" s="255"/>
      <c r="D327" s="255"/>
      <c r="E327" s="255"/>
      <c r="F327" s="255"/>
      <c r="G327" s="49"/>
      <c r="H327" s="49"/>
      <c r="I327" s="49"/>
      <c r="J327" s="49"/>
      <c r="K327" s="49"/>
      <c r="L327" s="49"/>
      <c r="M327" s="59"/>
      <c r="N327" s="256"/>
      <c r="O327" s="257"/>
      <c r="P327" s="257"/>
      <c r="Q327" s="257"/>
      <c r="R327" s="257"/>
      <c r="S327" s="257"/>
      <c r="T327" s="257"/>
      <c r="U327" s="257"/>
      <c r="V327" s="257"/>
      <c r="W327" s="257"/>
      <c r="X327" s="257"/>
      <c r="Y327" s="257"/>
      <c r="Z327" s="257"/>
      <c r="AA327" s="258"/>
      <c r="AB327" s="1" t="s">
        <v>863</v>
      </c>
      <c r="AE327" s="55"/>
      <c r="AF327" s="58">
        <f t="shared" si="193"/>
        <v>0</v>
      </c>
    </row>
    <row r="328" spans="1:32" ht="51" hidden="1" x14ac:dyDescent="0.2">
      <c r="A328" s="5" t="s">
        <v>637</v>
      </c>
      <c r="B328" s="10" t="s">
        <v>638</v>
      </c>
      <c r="C328" s="9" t="s">
        <v>20</v>
      </c>
      <c r="D328" s="12">
        <v>1</v>
      </c>
      <c r="E328" s="36">
        <v>118500000</v>
      </c>
      <c r="F328" s="35">
        <f t="shared" ref="F328:F334" si="230">+D328*E328</f>
        <v>118500000</v>
      </c>
      <c r="G328" s="40">
        <v>108188250</v>
      </c>
      <c r="H328" s="25">
        <f t="shared" ref="H328:H334" si="231">+D328*G328</f>
        <v>108188250</v>
      </c>
      <c r="I328" s="16">
        <v>92000000</v>
      </c>
      <c r="J328" s="17">
        <f t="shared" ref="J328:J334" si="232">+I328*D328</f>
        <v>92000000</v>
      </c>
      <c r="K328" s="31"/>
      <c r="L328" s="29">
        <f t="shared" ref="L328:L334" si="233">+K328*D328</f>
        <v>0</v>
      </c>
      <c r="M328" s="47">
        <f t="shared" ref="M328:M329" si="234">IF(AA328&gt;=3,Z328,N328)</f>
        <v>106229416.66666667</v>
      </c>
      <c r="N328" s="46">
        <f t="shared" ref="N328:N334" si="235">AVERAGE(E328,G328,I328,K328)</f>
        <v>106229416.66666667</v>
      </c>
      <c r="O328" s="43">
        <f t="shared" ref="O328:O334" si="236">1-E328/N328</f>
        <v>-0.11551022041132675</v>
      </c>
      <c r="P328" s="43">
        <f t="shared" ref="P328:P334" si="237">1-G328/N328</f>
        <v>-1.8439650661735918E-2</v>
      </c>
      <c r="Q328" s="43">
        <f t="shared" ref="Q328:Q334" si="238">1-I328/N328</f>
        <v>0.13394987107306278</v>
      </c>
      <c r="R328" s="43">
        <f t="shared" ref="R328:R334" si="239">1-K328/N328</f>
        <v>1</v>
      </c>
      <c r="S328" s="21">
        <f t="shared" ref="S328:S334" si="240">STDEV(E328,G328,I328,K328)</f>
        <v>13358153.727998268</v>
      </c>
      <c r="T328" s="22">
        <f t="shared" si="194"/>
        <v>119587570.39466494</v>
      </c>
      <c r="U328" s="22">
        <f t="shared" si="195"/>
        <v>92871262.9386684</v>
      </c>
      <c r="V328" s="21">
        <f t="shared" ref="V328:V334" si="241">IF(AND(E328&lt;=$T328,E328&gt;=$U328),E328,"")</f>
        <v>118500000</v>
      </c>
      <c r="W328" s="21">
        <f t="shared" ref="W328:W334" si="242">IF(AND(G328&lt;=$T328,G328&gt;=$U328),G328,"")</f>
        <v>108188250</v>
      </c>
      <c r="X328" s="21" t="str">
        <f t="shared" ref="X328:X334" si="243">IF(AND(I328&lt;=$T328,I328&gt;=$U328),I328,"")</f>
        <v/>
      </c>
      <c r="Y328" s="21" t="str">
        <f t="shared" ref="Y328:Y334" si="244">IF(AND(K328&lt;=$T328,K328&gt;=$U328),K328,"")</f>
        <v/>
      </c>
      <c r="Z328" s="23">
        <f t="shared" si="196"/>
        <v>113344125</v>
      </c>
      <c r="AA328" s="20">
        <f t="shared" si="197"/>
        <v>2</v>
      </c>
      <c r="AB328" s="1" t="s">
        <v>873</v>
      </c>
      <c r="AE328" s="55"/>
      <c r="AF328" s="58">
        <f t="shared" si="193"/>
        <v>0</v>
      </c>
    </row>
    <row r="329" spans="1:32" ht="25.5" hidden="1" x14ac:dyDescent="0.2">
      <c r="A329" s="5" t="s">
        <v>639</v>
      </c>
      <c r="B329" s="10" t="s">
        <v>640</v>
      </c>
      <c r="C329" s="9" t="s">
        <v>20</v>
      </c>
      <c r="D329" s="12">
        <v>1</v>
      </c>
      <c r="E329" s="36">
        <v>128500000</v>
      </c>
      <c r="F329" s="35">
        <f t="shared" si="230"/>
        <v>128500000</v>
      </c>
      <c r="G329" s="40">
        <v>123202397</v>
      </c>
      <c r="H329" s="25">
        <f t="shared" si="231"/>
        <v>123202397</v>
      </c>
      <c r="I329" s="15">
        <v>106500000</v>
      </c>
      <c r="J329" s="17">
        <f t="shared" si="232"/>
        <v>106500000</v>
      </c>
      <c r="K329" s="31"/>
      <c r="L329" s="29">
        <f t="shared" si="233"/>
        <v>0</v>
      </c>
      <c r="M329" s="47">
        <f t="shared" si="234"/>
        <v>119400799</v>
      </c>
      <c r="N329" s="46">
        <f t="shared" si="235"/>
        <v>119400799</v>
      </c>
      <c r="O329" s="43">
        <f t="shared" si="236"/>
        <v>-7.6207203605061391E-2</v>
      </c>
      <c r="P329" s="43">
        <f t="shared" si="237"/>
        <v>-3.1838966169732252E-2</v>
      </c>
      <c r="Q329" s="43">
        <f t="shared" si="238"/>
        <v>0.10804616977479353</v>
      </c>
      <c r="R329" s="43">
        <f t="shared" si="239"/>
        <v>1</v>
      </c>
      <c r="S329" s="21">
        <f t="shared" si="240"/>
        <v>11482121.342121542</v>
      </c>
      <c r="T329" s="22">
        <f t="shared" si="194"/>
        <v>130882920.34212154</v>
      </c>
      <c r="U329" s="22">
        <f t="shared" si="195"/>
        <v>107918677.65787846</v>
      </c>
      <c r="V329" s="21">
        <f t="shared" si="241"/>
        <v>128500000</v>
      </c>
      <c r="W329" s="21">
        <f t="shared" si="242"/>
        <v>123202397</v>
      </c>
      <c r="X329" s="21" t="str">
        <f t="shared" si="243"/>
        <v/>
      </c>
      <c r="Y329" s="21" t="str">
        <f t="shared" si="244"/>
        <v/>
      </c>
      <c r="Z329" s="23">
        <f t="shared" si="196"/>
        <v>125851198.5</v>
      </c>
      <c r="AA329" s="20">
        <f t="shared" si="197"/>
        <v>2</v>
      </c>
      <c r="AB329" s="1" t="s">
        <v>873</v>
      </c>
      <c r="AE329" s="55"/>
      <c r="AF329" s="58">
        <f t="shared" si="193"/>
        <v>0</v>
      </c>
    </row>
    <row r="330" spans="1:32" ht="15" hidden="1" x14ac:dyDescent="0.2">
      <c r="A330" s="5" t="s">
        <v>641</v>
      </c>
      <c r="B330" s="10" t="s">
        <v>642</v>
      </c>
      <c r="C330" s="9" t="s">
        <v>20</v>
      </c>
      <c r="D330" s="12">
        <v>1</v>
      </c>
      <c r="E330" s="36">
        <v>12700000</v>
      </c>
      <c r="F330" s="35">
        <f t="shared" si="230"/>
        <v>12700000</v>
      </c>
      <c r="G330" s="40">
        <v>12685855</v>
      </c>
      <c r="H330" s="25">
        <f t="shared" si="231"/>
        <v>12685855</v>
      </c>
      <c r="I330" s="16">
        <v>10580000</v>
      </c>
      <c r="J330" s="17">
        <f t="shared" si="232"/>
        <v>10580000</v>
      </c>
      <c r="K330" s="28">
        <v>41900000</v>
      </c>
      <c r="L330" s="29">
        <f t="shared" si="233"/>
        <v>41900000</v>
      </c>
      <c r="M330" s="47">
        <f t="shared" ref="M330:M348" si="245">Z330</f>
        <v>11988618.333333334</v>
      </c>
      <c r="N330" s="42">
        <f t="shared" si="235"/>
        <v>19466463.75</v>
      </c>
      <c r="O330" s="43">
        <f t="shared" si="236"/>
        <v>0.34759593919568466</v>
      </c>
      <c r="P330" s="43">
        <f t="shared" si="237"/>
        <v>0.34832257348230489</v>
      </c>
      <c r="Q330" s="43">
        <f t="shared" si="238"/>
        <v>0.45650118399136563</v>
      </c>
      <c r="R330" s="43">
        <f t="shared" si="239"/>
        <v>-1.1524196966693552</v>
      </c>
      <c r="S330" s="21">
        <f t="shared" si="240"/>
        <v>14988823.31784552</v>
      </c>
      <c r="T330" s="22">
        <f t="shared" si="194"/>
        <v>34455287.067845523</v>
      </c>
      <c r="U330" s="22">
        <f t="shared" si="195"/>
        <v>4477640.4321544804</v>
      </c>
      <c r="V330" s="21">
        <f t="shared" si="241"/>
        <v>12700000</v>
      </c>
      <c r="W330" s="21">
        <f t="shared" si="242"/>
        <v>12685855</v>
      </c>
      <c r="X330" s="21">
        <f t="shared" si="243"/>
        <v>10580000</v>
      </c>
      <c r="Y330" s="21" t="str">
        <f t="shared" si="244"/>
        <v/>
      </c>
      <c r="Z330" s="23">
        <f t="shared" si="196"/>
        <v>11988618.333333334</v>
      </c>
      <c r="AA330" s="20">
        <f t="shared" si="197"/>
        <v>3</v>
      </c>
      <c r="AB330" s="1" t="s">
        <v>863</v>
      </c>
      <c r="AE330" s="55"/>
      <c r="AF330" s="58">
        <f t="shared" si="193"/>
        <v>0</v>
      </c>
    </row>
    <row r="331" spans="1:32" ht="15" hidden="1" x14ac:dyDescent="0.2">
      <c r="A331" s="5" t="s">
        <v>643</v>
      </c>
      <c r="B331" s="10" t="s">
        <v>644</v>
      </c>
      <c r="C331" s="9" t="s">
        <v>20</v>
      </c>
      <c r="D331" s="12">
        <v>1</v>
      </c>
      <c r="E331" s="36">
        <v>22000000</v>
      </c>
      <c r="F331" s="35">
        <f t="shared" si="230"/>
        <v>22000000</v>
      </c>
      <c r="G331" s="40">
        <v>22133211</v>
      </c>
      <c r="H331" s="25">
        <f t="shared" si="231"/>
        <v>22133211</v>
      </c>
      <c r="I331" s="16">
        <v>21750000</v>
      </c>
      <c r="J331" s="17">
        <f t="shared" si="232"/>
        <v>21750000</v>
      </c>
      <c r="K331" s="28">
        <v>87400000</v>
      </c>
      <c r="L331" s="29">
        <f t="shared" si="233"/>
        <v>87400000</v>
      </c>
      <c r="M331" s="47">
        <f t="shared" si="245"/>
        <v>21961070.333333332</v>
      </c>
      <c r="N331" s="42">
        <f t="shared" si="235"/>
        <v>38320802.75</v>
      </c>
      <c r="O331" s="43">
        <f t="shared" si="236"/>
        <v>0.42589929173652297</v>
      </c>
      <c r="P331" s="43">
        <f t="shared" si="237"/>
        <v>0.42242308585250088</v>
      </c>
      <c r="Q331" s="43">
        <f t="shared" si="238"/>
        <v>0.43242316342133513</v>
      </c>
      <c r="R331" s="43">
        <f t="shared" si="239"/>
        <v>-1.2807455410103588</v>
      </c>
      <c r="S331" s="21">
        <f t="shared" si="240"/>
        <v>32719850.425253525</v>
      </c>
      <c r="T331" s="22">
        <f t="shared" si="194"/>
        <v>71040653.175253525</v>
      </c>
      <c r="U331" s="22">
        <f t="shared" si="195"/>
        <v>5600952.3247464746</v>
      </c>
      <c r="V331" s="21">
        <f t="shared" si="241"/>
        <v>22000000</v>
      </c>
      <c r="W331" s="21">
        <f t="shared" si="242"/>
        <v>22133211</v>
      </c>
      <c r="X331" s="21">
        <f t="shared" si="243"/>
        <v>21750000</v>
      </c>
      <c r="Y331" s="21" t="str">
        <f t="shared" si="244"/>
        <v/>
      </c>
      <c r="Z331" s="23">
        <f t="shared" si="196"/>
        <v>21961070.333333332</v>
      </c>
      <c r="AA331" s="20">
        <f t="shared" si="197"/>
        <v>3</v>
      </c>
      <c r="AB331" s="1" t="s">
        <v>863</v>
      </c>
      <c r="AE331" s="55"/>
      <c r="AF331" s="58">
        <f t="shared" ref="AF331:AF394" si="246">+AE331*M331</f>
        <v>0</v>
      </c>
    </row>
    <row r="332" spans="1:32" ht="15" hidden="1" x14ac:dyDescent="0.2">
      <c r="A332" s="5" t="s">
        <v>645</v>
      </c>
      <c r="B332" s="10" t="s">
        <v>646</v>
      </c>
      <c r="C332" s="9" t="s">
        <v>20</v>
      </c>
      <c r="D332" s="12">
        <v>1</v>
      </c>
      <c r="E332" s="36">
        <v>32700000</v>
      </c>
      <c r="F332" s="35">
        <f t="shared" si="230"/>
        <v>32700000</v>
      </c>
      <c r="G332" s="40">
        <v>31492381</v>
      </c>
      <c r="H332" s="25">
        <f t="shared" si="231"/>
        <v>31492381</v>
      </c>
      <c r="I332" s="16">
        <v>46000000</v>
      </c>
      <c r="J332" s="17">
        <f t="shared" si="232"/>
        <v>46000000</v>
      </c>
      <c r="K332" s="28">
        <v>143500000</v>
      </c>
      <c r="L332" s="29">
        <f t="shared" si="233"/>
        <v>143500000</v>
      </c>
      <c r="M332" s="47">
        <f t="shared" si="245"/>
        <v>36730793.666666664</v>
      </c>
      <c r="N332" s="42">
        <f t="shared" si="235"/>
        <v>63423095.25</v>
      </c>
      <c r="O332" s="43">
        <f t="shared" si="236"/>
        <v>0.48441494583158173</v>
      </c>
      <c r="P332" s="43">
        <f t="shared" si="237"/>
        <v>0.50345562801903776</v>
      </c>
      <c r="Q332" s="43">
        <f t="shared" si="238"/>
        <v>0.27471215621568079</v>
      </c>
      <c r="R332" s="43">
        <f t="shared" si="239"/>
        <v>-1.2625827300663004</v>
      </c>
      <c r="S332" s="21">
        <f t="shared" si="240"/>
        <v>53787712.403134324</v>
      </c>
      <c r="T332" s="22">
        <f t="shared" ref="T332:T395" si="247">N332+S332</f>
        <v>117210807.65313432</v>
      </c>
      <c r="U332" s="22">
        <f t="shared" ref="U332:U395" si="248">N332-S332</f>
        <v>9635382.8468656763</v>
      </c>
      <c r="V332" s="21">
        <f t="shared" si="241"/>
        <v>32700000</v>
      </c>
      <c r="W332" s="21">
        <f t="shared" si="242"/>
        <v>31492381</v>
      </c>
      <c r="X332" s="21">
        <f t="shared" si="243"/>
        <v>46000000</v>
      </c>
      <c r="Y332" s="21" t="str">
        <f t="shared" si="244"/>
        <v/>
      </c>
      <c r="Z332" s="23">
        <f t="shared" ref="Z332:Z395" si="249">AVERAGE(V332:Y332)</f>
        <v>36730793.666666664</v>
      </c>
      <c r="AA332" s="20">
        <f t="shared" ref="AA332:AA395" si="250">COUNT(V332:Y332)</f>
        <v>3</v>
      </c>
      <c r="AB332" s="1" t="s">
        <v>863</v>
      </c>
      <c r="AE332" s="55"/>
      <c r="AF332" s="58">
        <f t="shared" si="246"/>
        <v>0</v>
      </c>
    </row>
    <row r="333" spans="1:32" ht="15" hidden="1" x14ac:dyDescent="0.2">
      <c r="A333" s="5" t="s">
        <v>647</v>
      </c>
      <c r="B333" s="10" t="s">
        <v>648</v>
      </c>
      <c r="C333" s="9" t="s">
        <v>20</v>
      </c>
      <c r="D333" s="12">
        <v>1</v>
      </c>
      <c r="E333" s="36">
        <v>60500000</v>
      </c>
      <c r="F333" s="35">
        <f t="shared" si="230"/>
        <v>60500000</v>
      </c>
      <c r="G333" s="40">
        <v>64317175</v>
      </c>
      <c r="H333" s="25">
        <f t="shared" si="231"/>
        <v>64317175</v>
      </c>
      <c r="I333" s="16">
        <v>75000000</v>
      </c>
      <c r="J333" s="17">
        <f t="shared" si="232"/>
        <v>75000000</v>
      </c>
      <c r="K333" s="28">
        <v>224000000</v>
      </c>
      <c r="L333" s="29">
        <f t="shared" si="233"/>
        <v>224000000</v>
      </c>
      <c r="M333" s="47">
        <f t="shared" si="245"/>
        <v>66605725</v>
      </c>
      <c r="N333" s="42">
        <f t="shared" si="235"/>
        <v>105954293.75</v>
      </c>
      <c r="O333" s="43">
        <f t="shared" si="236"/>
        <v>0.42899907253640679</v>
      </c>
      <c r="P333" s="43">
        <f t="shared" si="237"/>
        <v>0.39297245327540109</v>
      </c>
      <c r="Q333" s="43">
        <f t="shared" si="238"/>
        <v>0.29214761058232241</v>
      </c>
      <c r="R333" s="43">
        <f t="shared" si="239"/>
        <v>-1.1141191363941303</v>
      </c>
      <c r="S333" s="21">
        <f t="shared" si="240"/>
        <v>78936049.102497026</v>
      </c>
      <c r="T333" s="22">
        <f t="shared" si="247"/>
        <v>184890342.85249704</v>
      </c>
      <c r="U333" s="22">
        <f t="shared" si="248"/>
        <v>27018244.647502974</v>
      </c>
      <c r="V333" s="21">
        <f t="shared" si="241"/>
        <v>60500000</v>
      </c>
      <c r="W333" s="21">
        <f t="shared" si="242"/>
        <v>64317175</v>
      </c>
      <c r="X333" s="21">
        <f t="shared" si="243"/>
        <v>75000000</v>
      </c>
      <c r="Y333" s="21" t="str">
        <f t="shared" si="244"/>
        <v/>
      </c>
      <c r="Z333" s="23">
        <f t="shared" si="249"/>
        <v>66605725</v>
      </c>
      <c r="AA333" s="20">
        <f t="shared" si="250"/>
        <v>3</v>
      </c>
      <c r="AB333" s="1" t="s">
        <v>863</v>
      </c>
      <c r="AE333" s="55"/>
      <c r="AF333" s="58">
        <f t="shared" si="246"/>
        <v>0</v>
      </c>
    </row>
    <row r="334" spans="1:32" s="87" customFormat="1" ht="192.75" customHeight="1" x14ac:dyDescent="0.25">
      <c r="A334" s="100" t="s">
        <v>649</v>
      </c>
      <c r="B334" s="110" t="s">
        <v>650</v>
      </c>
      <c r="C334" s="103" t="s">
        <v>651</v>
      </c>
      <c r="D334" s="104">
        <v>1</v>
      </c>
      <c r="E334" s="156">
        <v>3300000</v>
      </c>
      <c r="F334" s="127">
        <f t="shared" si="230"/>
        <v>3300000</v>
      </c>
      <c r="G334" s="134">
        <v>3288106</v>
      </c>
      <c r="H334" s="128">
        <f t="shared" si="231"/>
        <v>3288106</v>
      </c>
      <c r="I334" s="132">
        <v>20000000</v>
      </c>
      <c r="J334" s="161">
        <f t="shared" si="232"/>
        <v>20000000</v>
      </c>
      <c r="K334" s="157"/>
      <c r="L334" s="155">
        <f t="shared" si="233"/>
        <v>0</v>
      </c>
      <c r="M334" s="111">
        <f t="shared" si="245"/>
        <v>2196035.3333333335</v>
      </c>
      <c r="N334" s="162">
        <f t="shared" si="235"/>
        <v>8862702</v>
      </c>
      <c r="O334" s="163">
        <f t="shared" si="236"/>
        <v>0.62765305659605841</v>
      </c>
      <c r="P334" s="163">
        <f t="shared" si="237"/>
        <v>0.62899508524601189</v>
      </c>
      <c r="Q334" s="163">
        <f t="shared" si="238"/>
        <v>-1.2566481418420703</v>
      </c>
      <c r="R334" s="163">
        <f t="shared" si="239"/>
        <v>1</v>
      </c>
      <c r="S334" s="164">
        <f t="shared" si="240"/>
        <v>9645184.8309097737</v>
      </c>
      <c r="T334" s="165">
        <f t="shared" si="247"/>
        <v>18507886.830909774</v>
      </c>
      <c r="U334" s="165">
        <f t="shared" si="248"/>
        <v>-782482.83090977371</v>
      </c>
      <c r="V334" s="164">
        <f t="shared" si="241"/>
        <v>3300000</v>
      </c>
      <c r="W334" s="164">
        <f t="shared" si="242"/>
        <v>3288106</v>
      </c>
      <c r="X334" s="164" t="str">
        <f t="shared" si="243"/>
        <v/>
      </c>
      <c r="Y334" s="164">
        <f t="shared" si="244"/>
        <v>0</v>
      </c>
      <c r="Z334" s="129">
        <f t="shared" si="249"/>
        <v>2196035.3333333335</v>
      </c>
      <c r="AA334" s="166">
        <f t="shared" si="250"/>
        <v>3</v>
      </c>
      <c r="AB334" s="89" t="s">
        <v>863</v>
      </c>
      <c r="AC334" s="89"/>
      <c r="AD334" s="89"/>
      <c r="AE334" s="130">
        <v>2</v>
      </c>
      <c r="AF334" s="131">
        <f t="shared" si="246"/>
        <v>4392070.666666667</v>
      </c>
    </row>
    <row r="335" spans="1:32" ht="15.75" hidden="1" x14ac:dyDescent="0.2">
      <c r="A335" s="8">
        <v>16</v>
      </c>
      <c r="B335" s="255" t="s">
        <v>652</v>
      </c>
      <c r="C335" s="255"/>
      <c r="D335" s="255"/>
      <c r="E335" s="255"/>
      <c r="F335" s="255"/>
      <c r="G335" s="49"/>
      <c r="H335" s="49"/>
      <c r="I335" s="49"/>
      <c r="J335" s="49"/>
      <c r="K335" s="49"/>
      <c r="L335" s="49"/>
      <c r="M335" s="59"/>
      <c r="N335" s="256"/>
      <c r="O335" s="257"/>
      <c r="P335" s="257"/>
      <c r="Q335" s="257"/>
      <c r="R335" s="257"/>
      <c r="S335" s="257"/>
      <c r="T335" s="257"/>
      <c r="U335" s="257"/>
      <c r="V335" s="257"/>
      <c r="W335" s="257"/>
      <c r="X335" s="257"/>
      <c r="Y335" s="257"/>
      <c r="Z335" s="257"/>
      <c r="AA335" s="258"/>
      <c r="AB335" s="1" t="s">
        <v>863</v>
      </c>
      <c r="AE335" s="55"/>
      <c r="AF335" s="58">
        <f t="shared" si="246"/>
        <v>0</v>
      </c>
    </row>
    <row r="336" spans="1:32" ht="38.25" hidden="1" x14ac:dyDescent="0.2">
      <c r="A336" s="5" t="s">
        <v>653</v>
      </c>
      <c r="B336" s="10" t="s">
        <v>654</v>
      </c>
      <c r="C336" s="9" t="s">
        <v>17</v>
      </c>
      <c r="D336" s="12">
        <v>30</v>
      </c>
      <c r="E336" s="38">
        <v>435823</v>
      </c>
      <c r="F336" s="35">
        <f t="shared" ref="F336:F360" si="251">+D336*E336</f>
        <v>13074690</v>
      </c>
      <c r="G336" s="40">
        <v>414369</v>
      </c>
      <c r="H336" s="25">
        <f t="shared" ref="H336:H360" si="252">+D336*G336</f>
        <v>12431070</v>
      </c>
      <c r="I336" s="15">
        <v>882500</v>
      </c>
      <c r="J336" s="17">
        <f t="shared" ref="J336:J360" si="253">+I336*D336</f>
        <v>26475000</v>
      </c>
      <c r="K336" s="28">
        <v>850000</v>
      </c>
      <c r="L336" s="29">
        <f t="shared" ref="L336:L360" si="254">+K336*D336</f>
        <v>25500000</v>
      </c>
      <c r="M336" s="47">
        <f t="shared" si="245"/>
        <v>645673</v>
      </c>
      <c r="N336" s="42">
        <f t="shared" ref="N336:N360" si="255">AVERAGE(E336,G336,I336,K336)</f>
        <v>645673</v>
      </c>
      <c r="O336" s="43">
        <f t="shared" ref="O336:O360" si="256">1-E336/N336</f>
        <v>0.32500971854173866</v>
      </c>
      <c r="P336" s="43">
        <f t="shared" ref="P336:P360" si="257">1-G336/N336</f>
        <v>0.35823706427247226</v>
      </c>
      <c r="Q336" s="43">
        <f t="shared" ref="Q336:Q360" si="258">1-I336/N336</f>
        <v>-0.3667909297740497</v>
      </c>
      <c r="R336" s="43">
        <f t="shared" ref="R336:R360" si="259">1-K336/N336</f>
        <v>-0.31645585304016111</v>
      </c>
      <c r="S336" s="21">
        <f t="shared" ref="S336:S360" si="260">STDEV(E336,G336,I336,K336)</f>
        <v>255196.07740846384</v>
      </c>
      <c r="T336" s="22">
        <f t="shared" si="247"/>
        <v>900869.07740846381</v>
      </c>
      <c r="U336" s="22">
        <f t="shared" si="248"/>
        <v>390476.92259153619</v>
      </c>
      <c r="V336" s="21">
        <f t="shared" ref="V336:V360" si="261">IF(AND(E336&lt;=$T336,E336&gt;=$U336),E336,"")</f>
        <v>435823</v>
      </c>
      <c r="W336" s="21">
        <f t="shared" ref="W336:W360" si="262">IF(AND(G336&lt;=$T336,G336&gt;=$U336),G336,"")</f>
        <v>414369</v>
      </c>
      <c r="X336" s="21">
        <f t="shared" ref="X336:X360" si="263">IF(AND(I336&lt;=$T336,I336&gt;=$U336),I336,"")</f>
        <v>882500</v>
      </c>
      <c r="Y336" s="21">
        <f t="shared" ref="Y336:Y360" si="264">IF(AND(K336&lt;=$T336,K336&gt;=$U336),K336,"")</f>
        <v>850000</v>
      </c>
      <c r="Z336" s="23">
        <f t="shared" si="249"/>
        <v>645673</v>
      </c>
      <c r="AA336" s="20">
        <f t="shared" si="250"/>
        <v>4</v>
      </c>
      <c r="AB336" s="1" t="s">
        <v>863</v>
      </c>
      <c r="AE336" s="55"/>
      <c r="AF336" s="58">
        <f t="shared" si="246"/>
        <v>0</v>
      </c>
    </row>
    <row r="337" spans="1:32" ht="51" hidden="1" x14ac:dyDescent="0.2">
      <c r="A337" s="5" t="s">
        <v>655</v>
      </c>
      <c r="B337" s="10" t="s">
        <v>656</v>
      </c>
      <c r="C337" s="9" t="s">
        <v>17</v>
      </c>
      <c r="D337" s="12">
        <v>10</v>
      </c>
      <c r="E337" s="38">
        <v>479200</v>
      </c>
      <c r="F337" s="35">
        <f t="shared" si="251"/>
        <v>4792000</v>
      </c>
      <c r="G337" s="40">
        <v>495178</v>
      </c>
      <c r="H337" s="25">
        <f t="shared" si="252"/>
        <v>4951780</v>
      </c>
      <c r="I337" s="15">
        <v>803500</v>
      </c>
      <c r="J337" s="17">
        <f t="shared" si="253"/>
        <v>8035000</v>
      </c>
      <c r="K337" s="28">
        <v>950000</v>
      </c>
      <c r="L337" s="29">
        <f t="shared" si="254"/>
        <v>9500000</v>
      </c>
      <c r="M337" s="47">
        <f t="shared" si="245"/>
        <v>592626</v>
      </c>
      <c r="N337" s="42">
        <f t="shared" si="255"/>
        <v>681969.5</v>
      </c>
      <c r="O337" s="43">
        <f t="shared" si="256"/>
        <v>0.29732927938859433</v>
      </c>
      <c r="P337" s="43">
        <f t="shared" si="257"/>
        <v>0.27390007910910974</v>
      </c>
      <c r="Q337" s="43">
        <f t="shared" si="258"/>
        <v>-0.17820518366290572</v>
      </c>
      <c r="R337" s="43">
        <f t="shared" si="259"/>
        <v>-0.39302417483479823</v>
      </c>
      <c r="S337" s="21">
        <f t="shared" si="260"/>
        <v>232820.77940123816</v>
      </c>
      <c r="T337" s="22">
        <f t="shared" si="247"/>
        <v>914790.27940123819</v>
      </c>
      <c r="U337" s="22">
        <f t="shared" si="248"/>
        <v>449148.72059876181</v>
      </c>
      <c r="V337" s="21">
        <f t="shared" si="261"/>
        <v>479200</v>
      </c>
      <c r="W337" s="21">
        <f t="shared" si="262"/>
        <v>495178</v>
      </c>
      <c r="X337" s="21">
        <f t="shared" si="263"/>
        <v>803500</v>
      </c>
      <c r="Y337" s="21" t="str">
        <f t="shared" si="264"/>
        <v/>
      </c>
      <c r="Z337" s="23">
        <f t="shared" si="249"/>
        <v>592626</v>
      </c>
      <c r="AA337" s="20">
        <f t="shared" si="250"/>
        <v>3</v>
      </c>
      <c r="AB337" s="1" t="s">
        <v>863</v>
      </c>
      <c r="AE337" s="55"/>
      <c r="AF337" s="58">
        <f t="shared" si="246"/>
        <v>0</v>
      </c>
    </row>
    <row r="338" spans="1:32" s="87" customFormat="1" ht="192.75" customHeight="1" x14ac:dyDescent="0.25">
      <c r="A338" s="100" t="s">
        <v>657</v>
      </c>
      <c r="B338" s="110" t="s">
        <v>658</v>
      </c>
      <c r="C338" s="103" t="s">
        <v>17</v>
      </c>
      <c r="D338" s="104">
        <v>20</v>
      </c>
      <c r="E338" s="133">
        <v>180000</v>
      </c>
      <c r="F338" s="127">
        <f t="shared" si="251"/>
        <v>3600000</v>
      </c>
      <c r="G338" s="134">
        <v>166936</v>
      </c>
      <c r="H338" s="128">
        <f t="shared" si="252"/>
        <v>3338720</v>
      </c>
      <c r="I338" s="132">
        <v>795000</v>
      </c>
      <c r="J338" s="161">
        <f t="shared" si="253"/>
        <v>15900000</v>
      </c>
      <c r="K338" s="154">
        <v>850000</v>
      </c>
      <c r="L338" s="155">
        <f t="shared" si="254"/>
        <v>17000000</v>
      </c>
      <c r="M338" s="111">
        <f t="shared" si="245"/>
        <v>497984</v>
      </c>
      <c r="N338" s="162">
        <f t="shared" si="255"/>
        <v>497984</v>
      </c>
      <c r="O338" s="163">
        <f t="shared" si="256"/>
        <v>0.63854260377843464</v>
      </c>
      <c r="P338" s="163">
        <f t="shared" si="257"/>
        <v>0.66477637835753756</v>
      </c>
      <c r="Q338" s="163">
        <f t="shared" si="258"/>
        <v>-0.59643683331191366</v>
      </c>
      <c r="R338" s="163">
        <f t="shared" si="259"/>
        <v>-0.70688214882405864</v>
      </c>
      <c r="S338" s="164">
        <f t="shared" si="260"/>
        <v>375428.80864064407</v>
      </c>
      <c r="T338" s="165">
        <f t="shared" si="247"/>
        <v>873412.80864064407</v>
      </c>
      <c r="U338" s="165">
        <f t="shared" si="248"/>
        <v>122555.19135935593</v>
      </c>
      <c r="V338" s="164">
        <f t="shared" si="261"/>
        <v>180000</v>
      </c>
      <c r="W338" s="164">
        <f t="shared" si="262"/>
        <v>166936</v>
      </c>
      <c r="X338" s="164">
        <f t="shared" si="263"/>
        <v>795000</v>
      </c>
      <c r="Y338" s="164">
        <f t="shared" si="264"/>
        <v>850000</v>
      </c>
      <c r="Z338" s="129">
        <f t="shared" si="249"/>
        <v>497984</v>
      </c>
      <c r="AA338" s="166">
        <f t="shared" si="250"/>
        <v>4</v>
      </c>
      <c r="AB338" s="89" t="s">
        <v>863</v>
      </c>
      <c r="AC338" s="89"/>
      <c r="AD338" s="89"/>
      <c r="AE338" s="130">
        <v>3</v>
      </c>
      <c r="AF338" s="131">
        <f t="shared" si="246"/>
        <v>1493952</v>
      </c>
    </row>
    <row r="339" spans="1:32" ht="51" hidden="1" x14ac:dyDescent="0.2">
      <c r="A339" s="5" t="s">
        <v>659</v>
      </c>
      <c r="B339" s="10" t="s">
        <v>660</v>
      </c>
      <c r="C339" s="9" t="s">
        <v>17</v>
      </c>
      <c r="D339" s="12">
        <v>10</v>
      </c>
      <c r="E339" s="38">
        <v>1120000</v>
      </c>
      <c r="F339" s="35">
        <f t="shared" si="251"/>
        <v>11200000</v>
      </c>
      <c r="G339" s="40">
        <v>1047870</v>
      </c>
      <c r="H339" s="25">
        <f t="shared" si="252"/>
        <v>10478700</v>
      </c>
      <c r="I339" s="16">
        <v>975000</v>
      </c>
      <c r="J339" s="17">
        <f t="shared" si="253"/>
        <v>9750000</v>
      </c>
      <c r="K339" s="28">
        <v>1100000</v>
      </c>
      <c r="L339" s="29">
        <f t="shared" si="254"/>
        <v>11000000</v>
      </c>
      <c r="M339" s="47">
        <f>N339</f>
        <v>1060717.5</v>
      </c>
      <c r="N339" s="46">
        <f t="shared" si="255"/>
        <v>1060717.5</v>
      </c>
      <c r="O339" s="43">
        <f t="shared" si="256"/>
        <v>-5.5889056228449085E-2</v>
      </c>
      <c r="P339" s="43">
        <f t="shared" si="257"/>
        <v>1.2112084508834831E-2</v>
      </c>
      <c r="Q339" s="43">
        <f t="shared" si="258"/>
        <v>8.0810866229698242E-2</v>
      </c>
      <c r="R339" s="43">
        <f t="shared" si="259"/>
        <v>-3.7033894510083876E-2</v>
      </c>
      <c r="S339" s="21">
        <f t="shared" si="260"/>
        <v>64730.409327198497</v>
      </c>
      <c r="T339" s="22">
        <f t="shared" si="247"/>
        <v>1125447.9093271985</v>
      </c>
      <c r="U339" s="22">
        <f t="shared" si="248"/>
        <v>995987.09067280148</v>
      </c>
      <c r="V339" s="21">
        <f t="shared" si="261"/>
        <v>1120000</v>
      </c>
      <c r="W339" s="21">
        <f t="shared" si="262"/>
        <v>1047870</v>
      </c>
      <c r="X339" s="21" t="str">
        <f t="shared" si="263"/>
        <v/>
      </c>
      <c r="Y339" s="21">
        <f t="shared" si="264"/>
        <v>1100000</v>
      </c>
      <c r="Z339" s="23">
        <f t="shared" si="249"/>
        <v>1089290</v>
      </c>
      <c r="AA339" s="20">
        <f t="shared" si="250"/>
        <v>3</v>
      </c>
      <c r="AB339" s="44" t="s">
        <v>873</v>
      </c>
      <c r="AE339" s="55"/>
      <c r="AF339" s="58">
        <f t="shared" si="246"/>
        <v>0</v>
      </c>
    </row>
    <row r="340" spans="1:32" ht="25.5" hidden="1" x14ac:dyDescent="0.2">
      <c r="A340" s="5" t="s">
        <v>661</v>
      </c>
      <c r="B340" s="10" t="s">
        <v>662</v>
      </c>
      <c r="C340" s="9" t="s">
        <v>17</v>
      </c>
      <c r="D340" s="12">
        <v>20</v>
      </c>
      <c r="E340" s="38">
        <v>224500</v>
      </c>
      <c r="F340" s="35">
        <f t="shared" si="251"/>
        <v>4490000</v>
      </c>
      <c r="G340" s="40">
        <v>245906</v>
      </c>
      <c r="H340" s="25">
        <f t="shared" si="252"/>
        <v>4918120</v>
      </c>
      <c r="I340" s="15">
        <v>178900</v>
      </c>
      <c r="J340" s="17">
        <f t="shared" si="253"/>
        <v>3578000</v>
      </c>
      <c r="K340" s="28">
        <v>550000</v>
      </c>
      <c r="L340" s="29">
        <f t="shared" si="254"/>
        <v>11000000</v>
      </c>
      <c r="M340" s="47">
        <f t="shared" si="245"/>
        <v>216435.33333333334</v>
      </c>
      <c r="N340" s="42">
        <f t="shared" si="255"/>
        <v>299826.5</v>
      </c>
      <c r="O340" s="43">
        <f t="shared" si="256"/>
        <v>0.25123363011608379</v>
      </c>
      <c r="P340" s="43">
        <f t="shared" si="257"/>
        <v>0.17983900689231935</v>
      </c>
      <c r="Q340" s="43">
        <f t="shared" si="258"/>
        <v>0.40332158765152515</v>
      </c>
      <c r="R340" s="43">
        <f t="shared" si="259"/>
        <v>-0.8343942246599283</v>
      </c>
      <c r="S340" s="21">
        <f t="shared" si="260"/>
        <v>169106.96854062521</v>
      </c>
      <c r="T340" s="22">
        <f t="shared" si="247"/>
        <v>468933.46854062518</v>
      </c>
      <c r="U340" s="22">
        <f t="shared" si="248"/>
        <v>130719.53145937479</v>
      </c>
      <c r="V340" s="21">
        <f t="shared" si="261"/>
        <v>224500</v>
      </c>
      <c r="W340" s="21">
        <f t="shared" si="262"/>
        <v>245906</v>
      </c>
      <c r="X340" s="21">
        <f t="shared" si="263"/>
        <v>178900</v>
      </c>
      <c r="Y340" s="21" t="str">
        <f t="shared" si="264"/>
        <v/>
      </c>
      <c r="Z340" s="23">
        <f t="shared" si="249"/>
        <v>216435.33333333334</v>
      </c>
      <c r="AA340" s="20">
        <f t="shared" si="250"/>
        <v>3</v>
      </c>
      <c r="AB340" s="1" t="s">
        <v>863</v>
      </c>
      <c r="AE340" s="55"/>
      <c r="AF340" s="58">
        <f t="shared" si="246"/>
        <v>0</v>
      </c>
    </row>
    <row r="341" spans="1:32" ht="51" hidden="1" x14ac:dyDescent="0.2">
      <c r="A341" s="5" t="s">
        <v>663</v>
      </c>
      <c r="B341" s="10" t="s">
        <v>664</v>
      </c>
      <c r="C341" s="9" t="s">
        <v>17</v>
      </c>
      <c r="D341" s="12">
        <v>15</v>
      </c>
      <c r="E341" s="38">
        <v>750600</v>
      </c>
      <c r="F341" s="35">
        <f t="shared" si="251"/>
        <v>11259000</v>
      </c>
      <c r="G341" s="40">
        <v>819640</v>
      </c>
      <c r="H341" s="25">
        <f t="shared" si="252"/>
        <v>12294600</v>
      </c>
      <c r="I341" s="15">
        <v>850000</v>
      </c>
      <c r="J341" s="17">
        <f t="shared" si="253"/>
        <v>12750000</v>
      </c>
      <c r="K341" s="28">
        <v>650000</v>
      </c>
      <c r="L341" s="29">
        <f t="shared" si="254"/>
        <v>9750000</v>
      </c>
      <c r="M341" s="47">
        <f t="shared" ref="M341:M343" si="265">N341</f>
        <v>767560</v>
      </c>
      <c r="N341" s="46">
        <f t="shared" si="255"/>
        <v>767560</v>
      </c>
      <c r="O341" s="43">
        <f t="shared" si="256"/>
        <v>2.2095992495700711E-2</v>
      </c>
      <c r="P341" s="43">
        <f t="shared" si="257"/>
        <v>-6.7851373182552521E-2</v>
      </c>
      <c r="Q341" s="43">
        <f t="shared" si="258"/>
        <v>-0.10740528427745066</v>
      </c>
      <c r="R341" s="43">
        <f t="shared" si="259"/>
        <v>0.15316066496430247</v>
      </c>
      <c r="S341" s="21">
        <f t="shared" si="260"/>
        <v>88725.560390829123</v>
      </c>
      <c r="T341" s="22">
        <f t="shared" si="247"/>
        <v>856285.56039082911</v>
      </c>
      <c r="U341" s="22">
        <f t="shared" si="248"/>
        <v>678834.43960917089</v>
      </c>
      <c r="V341" s="21">
        <f t="shared" si="261"/>
        <v>750600</v>
      </c>
      <c r="W341" s="21">
        <f t="shared" si="262"/>
        <v>819640</v>
      </c>
      <c r="X341" s="21">
        <f t="shared" si="263"/>
        <v>850000</v>
      </c>
      <c r="Y341" s="21" t="str">
        <f t="shared" si="264"/>
        <v/>
      </c>
      <c r="Z341" s="23">
        <f t="shared" si="249"/>
        <v>806746.66666666663</v>
      </c>
      <c r="AA341" s="20">
        <f t="shared" si="250"/>
        <v>3</v>
      </c>
      <c r="AB341" s="44" t="s">
        <v>873</v>
      </c>
      <c r="AE341" s="55"/>
      <c r="AF341" s="58">
        <f t="shared" si="246"/>
        <v>0</v>
      </c>
    </row>
    <row r="342" spans="1:32" ht="63.75" hidden="1" x14ac:dyDescent="0.2">
      <c r="A342" s="5" t="s">
        <v>665</v>
      </c>
      <c r="B342" s="10" t="s">
        <v>666</v>
      </c>
      <c r="C342" s="9" t="s">
        <v>17</v>
      </c>
      <c r="D342" s="12">
        <v>15</v>
      </c>
      <c r="E342" s="38">
        <v>780400</v>
      </c>
      <c r="F342" s="35">
        <f t="shared" si="251"/>
        <v>11706000</v>
      </c>
      <c r="G342" s="40">
        <v>857782</v>
      </c>
      <c r="H342" s="25">
        <f t="shared" si="252"/>
        <v>12866730</v>
      </c>
      <c r="I342" s="15">
        <v>945000</v>
      </c>
      <c r="J342" s="17">
        <f t="shared" si="253"/>
        <v>14175000</v>
      </c>
      <c r="K342" s="28">
        <v>850000</v>
      </c>
      <c r="L342" s="29">
        <f t="shared" si="254"/>
        <v>12750000</v>
      </c>
      <c r="M342" s="47">
        <f t="shared" si="265"/>
        <v>858295.5</v>
      </c>
      <c r="N342" s="46">
        <f t="shared" si="255"/>
        <v>858295.5</v>
      </c>
      <c r="O342" s="43">
        <f t="shared" si="256"/>
        <v>9.0756039149686774E-2</v>
      </c>
      <c r="P342" s="43">
        <f t="shared" si="257"/>
        <v>5.9827879791984895E-4</v>
      </c>
      <c r="Q342" s="43">
        <f t="shared" si="258"/>
        <v>-0.10101940415626087</v>
      </c>
      <c r="R342" s="43">
        <f t="shared" si="259"/>
        <v>9.6650862086542499E-3</v>
      </c>
      <c r="S342" s="21">
        <f t="shared" si="260"/>
        <v>67464.702482112829</v>
      </c>
      <c r="T342" s="22">
        <f t="shared" si="247"/>
        <v>925760.2024821128</v>
      </c>
      <c r="U342" s="22">
        <f t="shared" si="248"/>
        <v>790830.7975178872</v>
      </c>
      <c r="V342" s="21" t="str">
        <f t="shared" si="261"/>
        <v/>
      </c>
      <c r="W342" s="21">
        <f t="shared" si="262"/>
        <v>857782</v>
      </c>
      <c r="X342" s="21" t="str">
        <f t="shared" si="263"/>
        <v/>
      </c>
      <c r="Y342" s="21">
        <f t="shared" si="264"/>
        <v>850000</v>
      </c>
      <c r="Z342" s="23">
        <f t="shared" si="249"/>
        <v>853891</v>
      </c>
      <c r="AA342" s="20">
        <f t="shared" si="250"/>
        <v>2</v>
      </c>
      <c r="AB342" s="44" t="s">
        <v>873</v>
      </c>
      <c r="AE342" s="55"/>
      <c r="AF342" s="58">
        <f t="shared" si="246"/>
        <v>0</v>
      </c>
    </row>
    <row r="343" spans="1:32" ht="51" hidden="1" x14ac:dyDescent="0.2">
      <c r="A343" s="5" t="s">
        <v>667</v>
      </c>
      <c r="B343" s="10" t="s">
        <v>668</v>
      </c>
      <c r="C343" s="9" t="s">
        <v>17</v>
      </c>
      <c r="D343" s="12">
        <v>10</v>
      </c>
      <c r="E343" s="38">
        <v>850200</v>
      </c>
      <c r="F343" s="35">
        <f t="shared" si="251"/>
        <v>8502000</v>
      </c>
      <c r="G343" s="40">
        <v>862834</v>
      </c>
      <c r="H343" s="25">
        <f t="shared" si="252"/>
        <v>8628340</v>
      </c>
      <c r="I343" s="16">
        <v>882000</v>
      </c>
      <c r="J343" s="17">
        <f t="shared" si="253"/>
        <v>8820000</v>
      </c>
      <c r="K343" s="28">
        <v>750000</v>
      </c>
      <c r="L343" s="29">
        <f t="shared" si="254"/>
        <v>7500000</v>
      </c>
      <c r="M343" s="47">
        <f t="shared" si="265"/>
        <v>836258.5</v>
      </c>
      <c r="N343" s="46">
        <f t="shared" si="255"/>
        <v>836258.5</v>
      </c>
      <c r="O343" s="43">
        <f t="shared" si="256"/>
        <v>-1.6671280471289629E-2</v>
      </c>
      <c r="P343" s="43">
        <f t="shared" si="257"/>
        <v>-3.1779049181562824E-2</v>
      </c>
      <c r="Q343" s="43">
        <f t="shared" si="258"/>
        <v>-5.4697799783200995E-2</v>
      </c>
      <c r="R343" s="43">
        <f t="shared" si="259"/>
        <v>0.10314812943605356</v>
      </c>
      <c r="S343" s="21">
        <f t="shared" si="260"/>
        <v>58972.977616871271</v>
      </c>
      <c r="T343" s="22">
        <f t="shared" si="247"/>
        <v>895231.47761687124</v>
      </c>
      <c r="U343" s="22">
        <f t="shared" si="248"/>
        <v>777285.52238312876</v>
      </c>
      <c r="V343" s="21">
        <f t="shared" si="261"/>
        <v>850200</v>
      </c>
      <c r="W343" s="21">
        <f t="shared" si="262"/>
        <v>862834</v>
      </c>
      <c r="X343" s="21">
        <f t="shared" si="263"/>
        <v>882000</v>
      </c>
      <c r="Y343" s="21" t="str">
        <f t="shared" si="264"/>
        <v/>
      </c>
      <c r="Z343" s="23">
        <f t="shared" si="249"/>
        <v>865011.33333333337</v>
      </c>
      <c r="AA343" s="20">
        <f t="shared" si="250"/>
        <v>3</v>
      </c>
      <c r="AB343" s="44" t="s">
        <v>873</v>
      </c>
      <c r="AE343" s="55"/>
      <c r="AF343" s="58">
        <f t="shared" si="246"/>
        <v>0</v>
      </c>
    </row>
    <row r="344" spans="1:32" ht="51" hidden="1" x14ac:dyDescent="0.2">
      <c r="A344" s="5" t="s">
        <v>669</v>
      </c>
      <c r="B344" s="10" t="s">
        <v>670</v>
      </c>
      <c r="C344" s="9" t="s">
        <v>17</v>
      </c>
      <c r="D344" s="12">
        <v>10</v>
      </c>
      <c r="E344" s="38">
        <v>890600</v>
      </c>
      <c r="F344" s="35">
        <f t="shared" si="251"/>
        <v>8906000</v>
      </c>
      <c r="G344" s="40">
        <v>855971</v>
      </c>
      <c r="H344" s="25">
        <f t="shared" si="252"/>
        <v>8559710</v>
      </c>
      <c r="I344" s="16">
        <v>985000</v>
      </c>
      <c r="J344" s="17">
        <f t="shared" si="253"/>
        <v>9850000</v>
      </c>
      <c r="K344" s="28">
        <v>650000</v>
      </c>
      <c r="L344" s="29">
        <f t="shared" si="254"/>
        <v>6500000</v>
      </c>
      <c r="M344" s="47">
        <f t="shared" si="245"/>
        <v>910523.66666666663</v>
      </c>
      <c r="N344" s="42">
        <f t="shared" si="255"/>
        <v>845392.75</v>
      </c>
      <c r="O344" s="43">
        <f t="shared" si="256"/>
        <v>-5.3474849411708325E-2</v>
      </c>
      <c r="P344" s="43">
        <f t="shared" si="257"/>
        <v>-1.2512823181887844E-2</v>
      </c>
      <c r="Q344" s="43">
        <f t="shared" si="258"/>
        <v>-0.16513892507358263</v>
      </c>
      <c r="R344" s="43">
        <f t="shared" si="259"/>
        <v>0.23112659766717891</v>
      </c>
      <c r="S344" s="21">
        <f t="shared" si="260"/>
        <v>141213.9108241465</v>
      </c>
      <c r="T344" s="22">
        <f t="shared" si="247"/>
        <v>986606.66082414647</v>
      </c>
      <c r="U344" s="22">
        <f t="shared" si="248"/>
        <v>704178.83917585353</v>
      </c>
      <c r="V344" s="21">
        <f t="shared" si="261"/>
        <v>890600</v>
      </c>
      <c r="W344" s="21">
        <f t="shared" si="262"/>
        <v>855971</v>
      </c>
      <c r="X344" s="21">
        <f t="shared" si="263"/>
        <v>985000</v>
      </c>
      <c r="Y344" s="21" t="str">
        <f t="shared" si="264"/>
        <v/>
      </c>
      <c r="Z344" s="23">
        <f t="shared" si="249"/>
        <v>910523.66666666663</v>
      </c>
      <c r="AA344" s="20">
        <f t="shared" si="250"/>
        <v>3</v>
      </c>
      <c r="AB344" s="1" t="s">
        <v>863</v>
      </c>
      <c r="AE344" s="55"/>
      <c r="AF344" s="58">
        <f t="shared" si="246"/>
        <v>0</v>
      </c>
    </row>
    <row r="345" spans="1:32" ht="25.5" hidden="1" x14ac:dyDescent="0.2">
      <c r="A345" s="5" t="s">
        <v>671</v>
      </c>
      <c r="B345" s="10" t="s">
        <v>672</v>
      </c>
      <c r="C345" s="9" t="s">
        <v>17</v>
      </c>
      <c r="D345" s="12">
        <v>10</v>
      </c>
      <c r="E345" s="38">
        <v>1331745</v>
      </c>
      <c r="F345" s="35">
        <f t="shared" si="251"/>
        <v>13317450</v>
      </c>
      <c r="G345" s="40">
        <v>1341373</v>
      </c>
      <c r="H345" s="25">
        <f t="shared" si="252"/>
        <v>13413730</v>
      </c>
      <c r="I345" s="16">
        <v>512000</v>
      </c>
      <c r="J345" s="17">
        <f t="shared" si="253"/>
        <v>5120000</v>
      </c>
      <c r="K345" s="28">
        <v>850000</v>
      </c>
      <c r="L345" s="29">
        <f t="shared" si="254"/>
        <v>8500000</v>
      </c>
      <c r="M345" s="47">
        <f t="shared" si="245"/>
        <v>1174372.6666666667</v>
      </c>
      <c r="N345" s="42">
        <f t="shared" si="255"/>
        <v>1008779.5</v>
      </c>
      <c r="O345" s="43">
        <f t="shared" si="256"/>
        <v>-0.32015470179558569</v>
      </c>
      <c r="P345" s="43">
        <f t="shared" si="257"/>
        <v>-0.32969890843340899</v>
      </c>
      <c r="Q345" s="43">
        <f t="shared" si="258"/>
        <v>0.49245598269988633</v>
      </c>
      <c r="R345" s="43">
        <f t="shared" si="259"/>
        <v>0.15739762752910824</v>
      </c>
      <c r="S345" s="21">
        <f t="shared" si="260"/>
        <v>402875.47773185035</v>
      </c>
      <c r="T345" s="22">
        <f t="shared" si="247"/>
        <v>1411654.9777318505</v>
      </c>
      <c r="U345" s="22">
        <f t="shared" si="248"/>
        <v>605904.02226814965</v>
      </c>
      <c r="V345" s="21">
        <f t="shared" si="261"/>
        <v>1331745</v>
      </c>
      <c r="W345" s="21">
        <f t="shared" si="262"/>
        <v>1341373</v>
      </c>
      <c r="X345" s="21" t="str">
        <f t="shared" si="263"/>
        <v/>
      </c>
      <c r="Y345" s="21">
        <f t="shared" si="264"/>
        <v>850000</v>
      </c>
      <c r="Z345" s="23">
        <f t="shared" si="249"/>
        <v>1174372.6666666667</v>
      </c>
      <c r="AA345" s="20">
        <f t="shared" si="250"/>
        <v>3</v>
      </c>
      <c r="AB345" s="1" t="s">
        <v>863</v>
      </c>
      <c r="AE345" s="55"/>
      <c r="AF345" s="58">
        <f t="shared" si="246"/>
        <v>0</v>
      </c>
    </row>
    <row r="346" spans="1:32" ht="25.5" hidden="1" x14ac:dyDescent="0.2">
      <c r="A346" s="5" t="s">
        <v>673</v>
      </c>
      <c r="B346" s="10" t="s">
        <v>674</v>
      </c>
      <c r="C346" s="9" t="s">
        <v>32</v>
      </c>
      <c r="D346" s="12">
        <v>10</v>
      </c>
      <c r="E346" s="38">
        <v>175600</v>
      </c>
      <c r="F346" s="35">
        <f t="shared" si="251"/>
        <v>1756000</v>
      </c>
      <c r="G346" s="40">
        <v>173334</v>
      </c>
      <c r="H346" s="25">
        <f t="shared" si="252"/>
        <v>1733340</v>
      </c>
      <c r="I346" s="16">
        <v>165000</v>
      </c>
      <c r="J346" s="17">
        <f t="shared" si="253"/>
        <v>1650000</v>
      </c>
      <c r="K346" s="28">
        <v>180000</v>
      </c>
      <c r="L346" s="29">
        <f t="shared" si="254"/>
        <v>1800000</v>
      </c>
      <c r="M346" s="47">
        <f>N346</f>
        <v>173483.5</v>
      </c>
      <c r="N346" s="46">
        <f t="shared" si="255"/>
        <v>173483.5</v>
      </c>
      <c r="O346" s="43">
        <f t="shared" si="256"/>
        <v>-1.2200007493508025E-2</v>
      </c>
      <c r="P346" s="43">
        <f t="shared" si="257"/>
        <v>8.6175342323624449E-4</v>
      </c>
      <c r="Q346" s="43">
        <f t="shared" si="258"/>
        <v>4.8900904120564803E-2</v>
      </c>
      <c r="R346" s="43">
        <f t="shared" si="259"/>
        <v>-3.7562650050293023E-2</v>
      </c>
      <c r="S346" s="21">
        <f t="shared" si="260"/>
        <v>6296.4663899682655</v>
      </c>
      <c r="T346" s="22">
        <f t="shared" si="247"/>
        <v>179779.96638996826</v>
      </c>
      <c r="U346" s="22">
        <f t="shared" si="248"/>
        <v>167187.03361003174</v>
      </c>
      <c r="V346" s="21">
        <f t="shared" si="261"/>
        <v>175600</v>
      </c>
      <c r="W346" s="21">
        <f t="shared" si="262"/>
        <v>173334</v>
      </c>
      <c r="X346" s="21" t="str">
        <f t="shared" si="263"/>
        <v/>
      </c>
      <c r="Y346" s="21" t="str">
        <f t="shared" si="264"/>
        <v/>
      </c>
      <c r="Z346" s="23">
        <f t="shared" si="249"/>
        <v>174467</v>
      </c>
      <c r="AA346" s="20">
        <f t="shared" si="250"/>
        <v>2</v>
      </c>
      <c r="AB346" s="44" t="s">
        <v>873</v>
      </c>
      <c r="AE346" s="55"/>
      <c r="AF346" s="58">
        <f t="shared" si="246"/>
        <v>0</v>
      </c>
    </row>
    <row r="347" spans="1:32" ht="38.25" hidden="1" x14ac:dyDescent="0.2">
      <c r="A347" s="5" t="s">
        <v>675</v>
      </c>
      <c r="B347" s="10" t="s">
        <v>676</v>
      </c>
      <c r="C347" s="9" t="s">
        <v>32</v>
      </c>
      <c r="D347" s="12">
        <v>10</v>
      </c>
      <c r="E347" s="38">
        <v>262300</v>
      </c>
      <c r="F347" s="35">
        <f t="shared" si="251"/>
        <v>2623000</v>
      </c>
      <c r="G347" s="40">
        <v>279324</v>
      </c>
      <c r="H347" s="25">
        <f t="shared" si="252"/>
        <v>2793240</v>
      </c>
      <c r="I347" s="15">
        <v>368000</v>
      </c>
      <c r="J347" s="17">
        <f t="shared" si="253"/>
        <v>3680000</v>
      </c>
      <c r="K347" s="28">
        <v>450000</v>
      </c>
      <c r="L347" s="29">
        <f t="shared" si="254"/>
        <v>4500000</v>
      </c>
      <c r="M347" s="47">
        <f t="shared" si="245"/>
        <v>303208</v>
      </c>
      <c r="N347" s="42">
        <f t="shared" si="255"/>
        <v>339906</v>
      </c>
      <c r="O347" s="43">
        <f t="shared" si="256"/>
        <v>0.22831606385294756</v>
      </c>
      <c r="P347" s="43">
        <f t="shared" si="257"/>
        <v>0.17823162874441756</v>
      </c>
      <c r="Q347" s="43">
        <f t="shared" si="258"/>
        <v>-8.2652262684389299E-2</v>
      </c>
      <c r="R347" s="43">
        <f t="shared" si="259"/>
        <v>-0.32389542991297593</v>
      </c>
      <c r="S347" s="21">
        <f t="shared" si="260"/>
        <v>86800.214346893568</v>
      </c>
      <c r="T347" s="22">
        <f t="shared" si="247"/>
        <v>426706.2143468936</v>
      </c>
      <c r="U347" s="22">
        <f t="shared" si="248"/>
        <v>253105.78565310643</v>
      </c>
      <c r="V347" s="21">
        <f t="shared" si="261"/>
        <v>262300</v>
      </c>
      <c r="W347" s="21">
        <f t="shared" si="262"/>
        <v>279324</v>
      </c>
      <c r="X347" s="21">
        <f t="shared" si="263"/>
        <v>368000</v>
      </c>
      <c r="Y347" s="21" t="str">
        <f t="shared" si="264"/>
        <v/>
      </c>
      <c r="Z347" s="23">
        <f t="shared" si="249"/>
        <v>303208</v>
      </c>
      <c r="AA347" s="20">
        <f t="shared" si="250"/>
        <v>3</v>
      </c>
      <c r="AB347" s="1" t="s">
        <v>863</v>
      </c>
      <c r="AE347" s="55"/>
      <c r="AF347" s="58">
        <f t="shared" si="246"/>
        <v>0</v>
      </c>
    </row>
    <row r="348" spans="1:32" ht="38.25" hidden="1" x14ac:dyDescent="0.2">
      <c r="A348" s="5" t="s">
        <v>677</v>
      </c>
      <c r="B348" s="10" t="s">
        <v>678</v>
      </c>
      <c r="C348" s="9" t="s">
        <v>17</v>
      </c>
      <c r="D348" s="12">
        <v>10</v>
      </c>
      <c r="E348" s="38">
        <v>326424</v>
      </c>
      <c r="F348" s="35">
        <f t="shared" si="251"/>
        <v>3264240</v>
      </c>
      <c r="G348" s="40">
        <v>351122</v>
      </c>
      <c r="H348" s="25">
        <f t="shared" si="252"/>
        <v>3511220</v>
      </c>
      <c r="I348" s="15">
        <v>370000</v>
      </c>
      <c r="J348" s="17">
        <f t="shared" si="253"/>
        <v>3700000</v>
      </c>
      <c r="K348" s="28">
        <v>450000</v>
      </c>
      <c r="L348" s="29">
        <f t="shared" si="254"/>
        <v>4500000</v>
      </c>
      <c r="M348" s="47">
        <f t="shared" si="245"/>
        <v>349182</v>
      </c>
      <c r="N348" s="42">
        <f t="shared" si="255"/>
        <v>374386.5</v>
      </c>
      <c r="O348" s="43">
        <f t="shared" si="256"/>
        <v>0.12810958728479793</v>
      </c>
      <c r="P348" s="43">
        <f t="shared" si="257"/>
        <v>6.2140328243673326E-2</v>
      </c>
      <c r="Q348" s="43">
        <f t="shared" si="258"/>
        <v>1.1716501529836165E-2</v>
      </c>
      <c r="R348" s="43">
        <f t="shared" si="259"/>
        <v>-0.20196641705830731</v>
      </c>
      <c r="S348" s="21">
        <f t="shared" si="260"/>
        <v>53473.610722174599</v>
      </c>
      <c r="T348" s="22">
        <f t="shared" si="247"/>
        <v>427860.11072217458</v>
      </c>
      <c r="U348" s="22">
        <f t="shared" si="248"/>
        <v>320912.88927782542</v>
      </c>
      <c r="V348" s="21">
        <f t="shared" si="261"/>
        <v>326424</v>
      </c>
      <c r="W348" s="21">
        <f t="shared" si="262"/>
        <v>351122</v>
      </c>
      <c r="X348" s="21">
        <f t="shared" si="263"/>
        <v>370000</v>
      </c>
      <c r="Y348" s="21" t="str">
        <f t="shared" si="264"/>
        <v/>
      </c>
      <c r="Z348" s="23">
        <f t="shared" si="249"/>
        <v>349182</v>
      </c>
      <c r="AA348" s="20">
        <f t="shared" si="250"/>
        <v>3</v>
      </c>
      <c r="AB348" s="1" t="s">
        <v>863</v>
      </c>
      <c r="AE348" s="55"/>
      <c r="AF348" s="58">
        <f t="shared" si="246"/>
        <v>0</v>
      </c>
    </row>
    <row r="349" spans="1:32" ht="38.25" hidden="1" x14ac:dyDescent="0.2">
      <c r="A349" s="5" t="s">
        <v>679</v>
      </c>
      <c r="B349" s="10" t="s">
        <v>680</v>
      </c>
      <c r="C349" s="9" t="s">
        <v>17</v>
      </c>
      <c r="D349" s="12">
        <v>10</v>
      </c>
      <c r="E349" s="38">
        <v>423844</v>
      </c>
      <c r="F349" s="35">
        <f t="shared" si="251"/>
        <v>4238440</v>
      </c>
      <c r="G349" s="40">
        <v>442009</v>
      </c>
      <c r="H349" s="25">
        <f t="shared" si="252"/>
        <v>4420090</v>
      </c>
      <c r="I349" s="15">
        <v>370000</v>
      </c>
      <c r="J349" s="17">
        <f t="shared" si="253"/>
        <v>3700000</v>
      </c>
      <c r="K349" s="28">
        <v>400000</v>
      </c>
      <c r="L349" s="29">
        <f t="shared" si="254"/>
        <v>4000000</v>
      </c>
      <c r="M349" s="47">
        <f t="shared" ref="M349:M350" si="266">N349</f>
        <v>408963.25</v>
      </c>
      <c r="N349" s="46">
        <f t="shared" si="255"/>
        <v>408963.25</v>
      </c>
      <c r="O349" s="43">
        <f t="shared" si="256"/>
        <v>-3.6386521282780304E-2</v>
      </c>
      <c r="P349" s="43">
        <f t="shared" si="257"/>
        <v>-8.0803715248252805E-2</v>
      </c>
      <c r="Q349" s="43">
        <f t="shared" si="258"/>
        <v>9.5273230540885989E-2</v>
      </c>
      <c r="R349" s="43">
        <f t="shared" si="259"/>
        <v>2.1917005990147009E-2</v>
      </c>
      <c r="S349" s="21">
        <f t="shared" si="260"/>
        <v>31155.165514726446</v>
      </c>
      <c r="T349" s="22">
        <f t="shared" si="247"/>
        <v>440118.41551472642</v>
      </c>
      <c r="U349" s="22">
        <f t="shared" si="248"/>
        <v>377808.08448527358</v>
      </c>
      <c r="V349" s="21">
        <f t="shared" si="261"/>
        <v>423844</v>
      </c>
      <c r="W349" s="21" t="str">
        <f t="shared" si="262"/>
        <v/>
      </c>
      <c r="X349" s="21" t="str">
        <f t="shared" si="263"/>
        <v/>
      </c>
      <c r="Y349" s="21">
        <f t="shared" si="264"/>
        <v>400000</v>
      </c>
      <c r="Z349" s="23">
        <f t="shared" si="249"/>
        <v>411922</v>
      </c>
      <c r="AA349" s="20">
        <f t="shared" si="250"/>
        <v>2</v>
      </c>
      <c r="AB349" s="44" t="s">
        <v>873</v>
      </c>
      <c r="AE349" s="55"/>
      <c r="AF349" s="58">
        <f t="shared" si="246"/>
        <v>0</v>
      </c>
    </row>
    <row r="350" spans="1:32" ht="38.25" hidden="1" x14ac:dyDescent="0.2">
      <c r="A350" s="5" t="s">
        <v>681</v>
      </c>
      <c r="B350" s="10" t="s">
        <v>682</v>
      </c>
      <c r="C350" s="9" t="s">
        <v>17</v>
      </c>
      <c r="D350" s="12">
        <v>10</v>
      </c>
      <c r="E350" s="38">
        <v>398520</v>
      </c>
      <c r="F350" s="35">
        <f t="shared" si="251"/>
        <v>3985200</v>
      </c>
      <c r="G350" s="40">
        <v>407231</v>
      </c>
      <c r="H350" s="25">
        <f t="shared" si="252"/>
        <v>4072310</v>
      </c>
      <c r="I350" s="15">
        <v>350000</v>
      </c>
      <c r="J350" s="17">
        <f t="shared" si="253"/>
        <v>3500000</v>
      </c>
      <c r="K350" s="28">
        <v>450000</v>
      </c>
      <c r="L350" s="29">
        <f t="shared" si="254"/>
        <v>4500000</v>
      </c>
      <c r="M350" s="47">
        <f t="shared" si="266"/>
        <v>401437.75</v>
      </c>
      <c r="N350" s="46">
        <f t="shared" si="255"/>
        <v>401437.75</v>
      </c>
      <c r="O350" s="43">
        <f t="shared" si="256"/>
        <v>7.2682501832476154E-3</v>
      </c>
      <c r="P350" s="43">
        <f t="shared" si="257"/>
        <v>-1.4431253662616328E-2</v>
      </c>
      <c r="Q350" s="43">
        <f t="shared" si="258"/>
        <v>0.1281338140222239</v>
      </c>
      <c r="R350" s="43">
        <f t="shared" si="259"/>
        <v>-0.12097081054285508</v>
      </c>
      <c r="S350" s="21">
        <f t="shared" si="260"/>
        <v>41013.04370055133</v>
      </c>
      <c r="T350" s="22">
        <f t="shared" si="247"/>
        <v>442450.79370055132</v>
      </c>
      <c r="U350" s="22">
        <f t="shared" si="248"/>
        <v>360424.70629944868</v>
      </c>
      <c r="V350" s="21">
        <f t="shared" si="261"/>
        <v>398520</v>
      </c>
      <c r="W350" s="21">
        <f t="shared" si="262"/>
        <v>407231</v>
      </c>
      <c r="X350" s="21" t="str">
        <f t="shared" si="263"/>
        <v/>
      </c>
      <c r="Y350" s="21" t="str">
        <f t="shared" si="264"/>
        <v/>
      </c>
      <c r="Z350" s="23">
        <f t="shared" si="249"/>
        <v>402875.5</v>
      </c>
      <c r="AA350" s="20">
        <f t="shared" si="250"/>
        <v>2</v>
      </c>
      <c r="AB350" s="44" t="s">
        <v>873</v>
      </c>
      <c r="AE350" s="55"/>
      <c r="AF350" s="58">
        <f t="shared" si="246"/>
        <v>0</v>
      </c>
    </row>
    <row r="351" spans="1:32" ht="15" hidden="1" x14ac:dyDescent="0.2">
      <c r="A351" s="5" t="s">
        <v>683</v>
      </c>
      <c r="B351" s="10" t="s">
        <v>684</v>
      </c>
      <c r="C351" s="9" t="s">
        <v>32</v>
      </c>
      <c r="D351" s="12">
        <v>30</v>
      </c>
      <c r="E351" s="38">
        <v>415187</v>
      </c>
      <c r="F351" s="35">
        <f t="shared" si="251"/>
        <v>12455610</v>
      </c>
      <c r="G351" s="40">
        <v>443683</v>
      </c>
      <c r="H351" s="25">
        <f t="shared" si="252"/>
        <v>13310490</v>
      </c>
      <c r="I351" s="16">
        <v>205000</v>
      </c>
      <c r="J351" s="17">
        <f t="shared" si="253"/>
        <v>6150000</v>
      </c>
      <c r="K351" s="28">
        <v>250000</v>
      </c>
      <c r="L351" s="29">
        <f t="shared" si="254"/>
        <v>7500000</v>
      </c>
      <c r="M351" s="47">
        <f t="shared" ref="M351:M414" si="267">Z351</f>
        <v>369623.33333333331</v>
      </c>
      <c r="N351" s="42">
        <f t="shared" si="255"/>
        <v>328467.5</v>
      </c>
      <c r="O351" s="43">
        <f t="shared" si="256"/>
        <v>-0.26401242132022196</v>
      </c>
      <c r="P351" s="43">
        <f t="shared" si="257"/>
        <v>-0.35076681863502479</v>
      </c>
      <c r="Q351" s="43">
        <f t="shared" si="258"/>
        <v>0.37588954767214411</v>
      </c>
      <c r="R351" s="43">
        <f t="shared" si="259"/>
        <v>0.23888969228310264</v>
      </c>
      <c r="S351" s="21">
        <f t="shared" si="260"/>
        <v>118597.71671916792</v>
      </c>
      <c r="T351" s="22">
        <f t="shared" si="247"/>
        <v>447065.21671916789</v>
      </c>
      <c r="U351" s="22">
        <f t="shared" si="248"/>
        <v>209869.78328083208</v>
      </c>
      <c r="V351" s="21">
        <f t="shared" si="261"/>
        <v>415187</v>
      </c>
      <c r="W351" s="21">
        <f t="shared" si="262"/>
        <v>443683</v>
      </c>
      <c r="X351" s="21" t="str">
        <f t="shared" si="263"/>
        <v/>
      </c>
      <c r="Y351" s="21">
        <f t="shared" si="264"/>
        <v>250000</v>
      </c>
      <c r="Z351" s="23">
        <f t="shared" si="249"/>
        <v>369623.33333333331</v>
      </c>
      <c r="AA351" s="20">
        <f t="shared" si="250"/>
        <v>3</v>
      </c>
      <c r="AB351" s="1" t="s">
        <v>863</v>
      </c>
      <c r="AE351" s="55"/>
      <c r="AF351" s="58">
        <f t="shared" si="246"/>
        <v>0</v>
      </c>
    </row>
    <row r="352" spans="1:32" ht="25.5" hidden="1" x14ac:dyDescent="0.2">
      <c r="A352" s="5" t="s">
        <v>685</v>
      </c>
      <c r="B352" s="10" t="s">
        <v>686</v>
      </c>
      <c r="C352" s="9" t="s">
        <v>32</v>
      </c>
      <c r="D352" s="12">
        <v>10</v>
      </c>
      <c r="E352" s="38">
        <v>200049</v>
      </c>
      <c r="F352" s="35">
        <f t="shared" si="251"/>
        <v>2000490</v>
      </c>
      <c r="G352" s="40">
        <v>201793</v>
      </c>
      <c r="H352" s="25">
        <f t="shared" si="252"/>
        <v>2017930</v>
      </c>
      <c r="I352" s="16">
        <v>206500</v>
      </c>
      <c r="J352" s="17">
        <f t="shared" si="253"/>
        <v>2065000</v>
      </c>
      <c r="K352" s="28">
        <v>650000</v>
      </c>
      <c r="L352" s="29">
        <f t="shared" si="254"/>
        <v>6500000</v>
      </c>
      <c r="M352" s="47">
        <f t="shared" si="267"/>
        <v>202780.66666666666</v>
      </c>
      <c r="N352" s="42">
        <f t="shared" si="255"/>
        <v>314585.5</v>
      </c>
      <c r="O352" s="43">
        <f t="shared" si="256"/>
        <v>0.36408702880456978</v>
      </c>
      <c r="P352" s="43">
        <f t="shared" si="257"/>
        <v>0.35854322592745058</v>
      </c>
      <c r="Q352" s="43">
        <f t="shared" si="258"/>
        <v>0.34358067997412467</v>
      </c>
      <c r="R352" s="43">
        <f t="shared" si="259"/>
        <v>-1.0662109347061453</v>
      </c>
      <c r="S352" s="21">
        <f t="shared" si="260"/>
        <v>223626.26560774713</v>
      </c>
      <c r="T352" s="22">
        <f t="shared" si="247"/>
        <v>538211.76560774713</v>
      </c>
      <c r="U352" s="22">
        <f t="shared" si="248"/>
        <v>90959.234392252867</v>
      </c>
      <c r="V352" s="21">
        <f t="shared" si="261"/>
        <v>200049</v>
      </c>
      <c r="W352" s="21">
        <f t="shared" si="262"/>
        <v>201793</v>
      </c>
      <c r="X352" s="21">
        <f t="shared" si="263"/>
        <v>206500</v>
      </c>
      <c r="Y352" s="21" t="str">
        <f t="shared" si="264"/>
        <v/>
      </c>
      <c r="Z352" s="23">
        <f t="shared" si="249"/>
        <v>202780.66666666666</v>
      </c>
      <c r="AA352" s="20">
        <f t="shared" si="250"/>
        <v>3</v>
      </c>
      <c r="AB352" s="1" t="s">
        <v>863</v>
      </c>
      <c r="AE352" s="55"/>
      <c r="AF352" s="58">
        <f t="shared" si="246"/>
        <v>0</v>
      </c>
    </row>
    <row r="353" spans="1:32" ht="15" hidden="1" x14ac:dyDescent="0.2">
      <c r="A353" s="5" t="s">
        <v>687</v>
      </c>
      <c r="B353" s="10" t="s">
        <v>688</v>
      </c>
      <c r="C353" s="9" t="s">
        <v>32</v>
      </c>
      <c r="D353" s="12">
        <v>10</v>
      </c>
      <c r="E353" s="38">
        <v>35286</v>
      </c>
      <c r="F353" s="35">
        <f t="shared" si="251"/>
        <v>352860</v>
      </c>
      <c r="G353" s="40">
        <v>35254</v>
      </c>
      <c r="H353" s="25">
        <f t="shared" si="252"/>
        <v>352540</v>
      </c>
      <c r="I353" s="16">
        <v>245300</v>
      </c>
      <c r="J353" s="17">
        <f t="shared" si="253"/>
        <v>2453000</v>
      </c>
      <c r="K353" s="28">
        <v>450000</v>
      </c>
      <c r="L353" s="29">
        <f t="shared" si="254"/>
        <v>4500000</v>
      </c>
      <c r="M353" s="47">
        <f t="shared" si="267"/>
        <v>105280</v>
      </c>
      <c r="N353" s="42">
        <f t="shared" si="255"/>
        <v>191460</v>
      </c>
      <c r="O353" s="43">
        <f t="shared" si="256"/>
        <v>0.81570040739580074</v>
      </c>
      <c r="P353" s="43">
        <f t="shared" si="257"/>
        <v>0.8158675441345451</v>
      </c>
      <c r="Q353" s="43">
        <f t="shared" si="258"/>
        <v>-0.28120756293742821</v>
      </c>
      <c r="R353" s="43">
        <f t="shared" si="259"/>
        <v>-1.3503603885929176</v>
      </c>
      <c r="S353" s="21">
        <f t="shared" si="260"/>
        <v>198773.16209857573</v>
      </c>
      <c r="T353" s="22">
        <f t="shared" si="247"/>
        <v>390233.16209857573</v>
      </c>
      <c r="U353" s="22">
        <f t="shared" si="248"/>
        <v>-7313.1620985757327</v>
      </c>
      <c r="V353" s="21">
        <f t="shared" si="261"/>
        <v>35286</v>
      </c>
      <c r="W353" s="21">
        <f t="shared" si="262"/>
        <v>35254</v>
      </c>
      <c r="X353" s="21">
        <f t="shared" si="263"/>
        <v>245300</v>
      </c>
      <c r="Y353" s="21" t="str">
        <f t="shared" si="264"/>
        <v/>
      </c>
      <c r="Z353" s="23">
        <f t="shared" si="249"/>
        <v>105280</v>
      </c>
      <c r="AA353" s="20">
        <f t="shared" si="250"/>
        <v>3</v>
      </c>
      <c r="AB353" s="1" t="s">
        <v>863</v>
      </c>
      <c r="AE353" s="55"/>
      <c r="AF353" s="58">
        <f t="shared" si="246"/>
        <v>0</v>
      </c>
    </row>
    <row r="354" spans="1:32" ht="15" hidden="1" x14ac:dyDescent="0.2">
      <c r="A354" s="5" t="s">
        <v>689</v>
      </c>
      <c r="B354" s="10" t="s">
        <v>690</v>
      </c>
      <c r="C354" s="9" t="s">
        <v>32</v>
      </c>
      <c r="D354" s="12">
        <v>10</v>
      </c>
      <c r="E354" s="38">
        <v>32200</v>
      </c>
      <c r="F354" s="35">
        <f t="shared" si="251"/>
        <v>322000</v>
      </c>
      <c r="G354" s="40">
        <v>29830</v>
      </c>
      <c r="H354" s="25">
        <f t="shared" si="252"/>
        <v>298300</v>
      </c>
      <c r="I354" s="16">
        <v>165000</v>
      </c>
      <c r="J354" s="17">
        <f t="shared" si="253"/>
        <v>1650000</v>
      </c>
      <c r="K354" s="28">
        <v>350000</v>
      </c>
      <c r="L354" s="29">
        <f t="shared" si="254"/>
        <v>3500000</v>
      </c>
      <c r="M354" s="47">
        <f t="shared" si="267"/>
        <v>75676.666666666672</v>
      </c>
      <c r="N354" s="42">
        <f t="shared" si="255"/>
        <v>144257.5</v>
      </c>
      <c r="O354" s="43">
        <f t="shared" si="256"/>
        <v>0.77678803528412732</v>
      </c>
      <c r="P354" s="43">
        <f t="shared" si="257"/>
        <v>0.79321699045110305</v>
      </c>
      <c r="Q354" s="43">
        <f t="shared" si="258"/>
        <v>-0.14378801795400586</v>
      </c>
      <c r="R354" s="43">
        <f t="shared" si="259"/>
        <v>-1.4262170077812244</v>
      </c>
      <c r="S354" s="21">
        <f t="shared" si="260"/>
        <v>151008.56893456963</v>
      </c>
      <c r="T354" s="22">
        <f t="shared" si="247"/>
        <v>295266.0689345696</v>
      </c>
      <c r="U354" s="22">
        <f t="shared" si="248"/>
        <v>-6751.0689345696301</v>
      </c>
      <c r="V354" s="21">
        <f t="shared" si="261"/>
        <v>32200</v>
      </c>
      <c r="W354" s="21">
        <f t="shared" si="262"/>
        <v>29830</v>
      </c>
      <c r="X354" s="21">
        <f t="shared" si="263"/>
        <v>165000</v>
      </c>
      <c r="Y354" s="21" t="str">
        <f t="shared" si="264"/>
        <v/>
      </c>
      <c r="Z354" s="23">
        <f t="shared" si="249"/>
        <v>75676.666666666672</v>
      </c>
      <c r="AA354" s="20">
        <f t="shared" si="250"/>
        <v>3</v>
      </c>
      <c r="AB354" s="1" t="s">
        <v>863</v>
      </c>
      <c r="AE354" s="55"/>
      <c r="AF354" s="58">
        <f t="shared" si="246"/>
        <v>0</v>
      </c>
    </row>
    <row r="355" spans="1:32" ht="38.25" hidden="1" x14ac:dyDescent="0.2">
      <c r="A355" s="5" t="s">
        <v>691</v>
      </c>
      <c r="B355" s="10" t="s">
        <v>692</v>
      </c>
      <c r="C355" s="9" t="s">
        <v>32</v>
      </c>
      <c r="D355" s="12">
        <v>10</v>
      </c>
      <c r="E355" s="38">
        <v>37865</v>
      </c>
      <c r="F355" s="35">
        <f t="shared" si="251"/>
        <v>378650</v>
      </c>
      <c r="G355" s="40">
        <v>34602</v>
      </c>
      <c r="H355" s="25">
        <f t="shared" si="252"/>
        <v>346020</v>
      </c>
      <c r="I355" s="15">
        <v>186800</v>
      </c>
      <c r="J355" s="17">
        <f t="shared" si="253"/>
        <v>1868000</v>
      </c>
      <c r="K355" s="28">
        <v>400000</v>
      </c>
      <c r="L355" s="29">
        <f t="shared" si="254"/>
        <v>4000000</v>
      </c>
      <c r="M355" s="47">
        <f t="shared" si="267"/>
        <v>86422.333333333328</v>
      </c>
      <c r="N355" s="42">
        <f t="shared" si="255"/>
        <v>164816.75</v>
      </c>
      <c r="O355" s="43">
        <f t="shared" si="256"/>
        <v>0.77026000087976498</v>
      </c>
      <c r="P355" s="43">
        <f t="shared" si="257"/>
        <v>0.79005774595118516</v>
      </c>
      <c r="Q355" s="43">
        <f t="shared" si="258"/>
        <v>-0.1333799507634994</v>
      </c>
      <c r="R355" s="43">
        <f t="shared" si="259"/>
        <v>-1.4269377960674507</v>
      </c>
      <c r="S355" s="21">
        <f t="shared" si="260"/>
        <v>172111.4486863575</v>
      </c>
      <c r="T355" s="22">
        <f t="shared" si="247"/>
        <v>336928.19868635747</v>
      </c>
      <c r="U355" s="22">
        <f t="shared" si="248"/>
        <v>-7294.6986863575003</v>
      </c>
      <c r="V355" s="21">
        <f t="shared" si="261"/>
        <v>37865</v>
      </c>
      <c r="W355" s="21">
        <f t="shared" si="262"/>
        <v>34602</v>
      </c>
      <c r="X355" s="21">
        <f t="shared" si="263"/>
        <v>186800</v>
      </c>
      <c r="Y355" s="21" t="str">
        <f t="shared" si="264"/>
        <v/>
      </c>
      <c r="Z355" s="23">
        <f t="shared" si="249"/>
        <v>86422.333333333328</v>
      </c>
      <c r="AA355" s="20">
        <f t="shared" si="250"/>
        <v>3</v>
      </c>
      <c r="AB355" s="1" t="s">
        <v>863</v>
      </c>
      <c r="AE355" s="55"/>
      <c r="AF355" s="58">
        <f t="shared" si="246"/>
        <v>0</v>
      </c>
    </row>
    <row r="356" spans="1:32" ht="15" hidden="1" x14ac:dyDescent="0.2">
      <c r="A356" s="5" t="s">
        <v>693</v>
      </c>
      <c r="B356" s="10" t="s">
        <v>694</v>
      </c>
      <c r="C356" s="9" t="s">
        <v>32</v>
      </c>
      <c r="D356" s="12">
        <v>15</v>
      </c>
      <c r="E356" s="38">
        <v>410000</v>
      </c>
      <c r="F356" s="35">
        <f t="shared" si="251"/>
        <v>6150000</v>
      </c>
      <c r="G356" s="40">
        <v>434474</v>
      </c>
      <c r="H356" s="25">
        <f t="shared" si="252"/>
        <v>6517110</v>
      </c>
      <c r="I356" s="16">
        <v>123000</v>
      </c>
      <c r="J356" s="17">
        <f t="shared" si="253"/>
        <v>1845000</v>
      </c>
      <c r="K356" s="28">
        <v>200000</v>
      </c>
      <c r="L356" s="29">
        <f t="shared" si="254"/>
        <v>3000000</v>
      </c>
      <c r="M356" s="47">
        <f t="shared" si="267"/>
        <v>348158</v>
      </c>
      <c r="N356" s="42">
        <f t="shared" si="255"/>
        <v>291868.5</v>
      </c>
      <c r="O356" s="43">
        <f t="shared" si="256"/>
        <v>-0.40474220410904227</v>
      </c>
      <c r="P356" s="43">
        <f t="shared" si="257"/>
        <v>-0.48859503509285851</v>
      </c>
      <c r="Q356" s="43">
        <f t="shared" si="258"/>
        <v>0.57857733876728734</v>
      </c>
      <c r="R356" s="43">
        <f t="shared" si="259"/>
        <v>0.31475990043461355</v>
      </c>
      <c r="S356" s="21">
        <f t="shared" si="260"/>
        <v>154107.9399933696</v>
      </c>
      <c r="T356" s="22">
        <f t="shared" si="247"/>
        <v>445976.43999336963</v>
      </c>
      <c r="U356" s="22">
        <f t="shared" si="248"/>
        <v>137760.5600066304</v>
      </c>
      <c r="V356" s="21">
        <f t="shared" si="261"/>
        <v>410000</v>
      </c>
      <c r="W356" s="21">
        <f t="shared" si="262"/>
        <v>434474</v>
      </c>
      <c r="X356" s="21" t="str">
        <f t="shared" si="263"/>
        <v/>
      </c>
      <c r="Y356" s="21">
        <f t="shared" si="264"/>
        <v>200000</v>
      </c>
      <c r="Z356" s="23">
        <f t="shared" si="249"/>
        <v>348158</v>
      </c>
      <c r="AA356" s="20">
        <f t="shared" si="250"/>
        <v>3</v>
      </c>
      <c r="AB356" s="1" t="s">
        <v>863</v>
      </c>
      <c r="AE356" s="55"/>
      <c r="AF356" s="58">
        <f t="shared" si="246"/>
        <v>0</v>
      </c>
    </row>
    <row r="357" spans="1:32" ht="25.5" hidden="1" x14ac:dyDescent="0.2">
      <c r="A357" s="5" t="s">
        <v>695</v>
      </c>
      <c r="B357" s="10" t="s">
        <v>696</v>
      </c>
      <c r="C357" s="9" t="s">
        <v>17</v>
      </c>
      <c r="D357" s="12">
        <v>10</v>
      </c>
      <c r="E357" s="38">
        <v>294116</v>
      </c>
      <c r="F357" s="35">
        <f t="shared" si="251"/>
        <v>2941160</v>
      </c>
      <c r="G357" s="40">
        <v>291965</v>
      </c>
      <c r="H357" s="25">
        <f t="shared" si="252"/>
        <v>2919650</v>
      </c>
      <c r="I357" s="16">
        <v>865000</v>
      </c>
      <c r="J357" s="17">
        <f t="shared" si="253"/>
        <v>8650000</v>
      </c>
      <c r="K357" s="28">
        <v>950000</v>
      </c>
      <c r="L357" s="29">
        <f t="shared" si="254"/>
        <v>9500000</v>
      </c>
      <c r="M357" s="47">
        <f t="shared" si="267"/>
        <v>600270.25</v>
      </c>
      <c r="N357" s="42">
        <f t="shared" si="255"/>
        <v>600270.25</v>
      </c>
      <c r="O357" s="43">
        <f t="shared" si="256"/>
        <v>0.5100273585106041</v>
      </c>
      <c r="P357" s="43">
        <f t="shared" si="257"/>
        <v>0.51361074449383426</v>
      </c>
      <c r="Q357" s="43">
        <f t="shared" si="258"/>
        <v>-0.44101760831891967</v>
      </c>
      <c r="R357" s="43">
        <f t="shared" si="259"/>
        <v>-0.58262049468551869</v>
      </c>
      <c r="S357" s="21">
        <f t="shared" si="260"/>
        <v>356452.5637167588</v>
      </c>
      <c r="T357" s="22">
        <f t="shared" si="247"/>
        <v>956722.81371675874</v>
      </c>
      <c r="U357" s="22">
        <f t="shared" si="248"/>
        <v>243817.6862832412</v>
      </c>
      <c r="V357" s="21">
        <f t="shared" si="261"/>
        <v>294116</v>
      </c>
      <c r="W357" s="21">
        <f t="shared" si="262"/>
        <v>291965</v>
      </c>
      <c r="X357" s="21">
        <f t="shared" si="263"/>
        <v>865000</v>
      </c>
      <c r="Y357" s="21">
        <f t="shared" si="264"/>
        <v>950000</v>
      </c>
      <c r="Z357" s="23">
        <f t="shared" si="249"/>
        <v>600270.25</v>
      </c>
      <c r="AA357" s="20">
        <f t="shared" si="250"/>
        <v>4</v>
      </c>
      <c r="AB357" s="1" t="s">
        <v>863</v>
      </c>
      <c r="AE357" s="55"/>
      <c r="AF357" s="58">
        <f t="shared" si="246"/>
        <v>0</v>
      </c>
    </row>
    <row r="358" spans="1:32" ht="25.5" hidden="1" x14ac:dyDescent="0.2">
      <c r="A358" s="5" t="s">
        <v>697</v>
      </c>
      <c r="B358" s="10" t="s">
        <v>698</v>
      </c>
      <c r="C358" s="9" t="s">
        <v>17</v>
      </c>
      <c r="D358" s="12">
        <v>10</v>
      </c>
      <c r="E358" s="38">
        <v>1245000</v>
      </c>
      <c r="F358" s="35">
        <f t="shared" si="251"/>
        <v>12450000</v>
      </c>
      <c r="G358" s="40">
        <v>1155394</v>
      </c>
      <c r="H358" s="25">
        <f t="shared" si="252"/>
        <v>11553940</v>
      </c>
      <c r="I358" s="16">
        <v>562000</v>
      </c>
      <c r="J358" s="17">
        <f t="shared" si="253"/>
        <v>5620000</v>
      </c>
      <c r="K358" s="28">
        <v>850000</v>
      </c>
      <c r="L358" s="29">
        <f t="shared" si="254"/>
        <v>8500000</v>
      </c>
      <c r="M358" s="47">
        <f t="shared" si="267"/>
        <v>1083464.6666666667</v>
      </c>
      <c r="N358" s="42">
        <f t="shared" si="255"/>
        <v>953098.5</v>
      </c>
      <c r="O358" s="43">
        <f t="shared" si="256"/>
        <v>-0.3062658266695415</v>
      </c>
      <c r="P358" s="43">
        <f t="shared" si="257"/>
        <v>-0.21225036027231181</v>
      </c>
      <c r="Q358" s="43">
        <f t="shared" si="258"/>
        <v>0.41034426137487368</v>
      </c>
      <c r="R358" s="43">
        <f t="shared" si="259"/>
        <v>0.10817192556697974</v>
      </c>
      <c r="S358" s="21">
        <f t="shared" si="260"/>
        <v>310761.05098451447</v>
      </c>
      <c r="T358" s="22">
        <f t="shared" si="247"/>
        <v>1263859.5509845144</v>
      </c>
      <c r="U358" s="22">
        <f t="shared" si="248"/>
        <v>642337.44901548559</v>
      </c>
      <c r="V358" s="21">
        <f t="shared" si="261"/>
        <v>1245000</v>
      </c>
      <c r="W358" s="21">
        <f t="shared" si="262"/>
        <v>1155394</v>
      </c>
      <c r="X358" s="21" t="str">
        <f t="shared" si="263"/>
        <v/>
      </c>
      <c r="Y358" s="21">
        <f t="shared" si="264"/>
        <v>850000</v>
      </c>
      <c r="Z358" s="23">
        <f t="shared" si="249"/>
        <v>1083464.6666666667</v>
      </c>
      <c r="AA358" s="20">
        <f t="shared" si="250"/>
        <v>3</v>
      </c>
      <c r="AB358" s="1" t="s">
        <v>863</v>
      </c>
      <c r="AE358" s="55"/>
      <c r="AF358" s="58">
        <f t="shared" si="246"/>
        <v>0</v>
      </c>
    </row>
    <row r="359" spans="1:32" ht="54" hidden="1" customHeight="1" x14ac:dyDescent="0.2">
      <c r="A359" s="5" t="s">
        <v>699</v>
      </c>
      <c r="B359" s="10" t="s">
        <v>700</v>
      </c>
      <c r="C359" s="9" t="s">
        <v>17</v>
      </c>
      <c r="D359" s="12">
        <v>10</v>
      </c>
      <c r="E359" s="38">
        <v>535823</v>
      </c>
      <c r="F359" s="35">
        <f t="shared" si="251"/>
        <v>5358230</v>
      </c>
      <c r="G359" s="40">
        <v>564620</v>
      </c>
      <c r="H359" s="25">
        <f t="shared" si="252"/>
        <v>5646200</v>
      </c>
      <c r="I359" s="15">
        <v>1256000</v>
      </c>
      <c r="J359" s="17">
        <f t="shared" si="253"/>
        <v>12560000</v>
      </c>
      <c r="K359" s="28">
        <v>450000</v>
      </c>
      <c r="L359" s="29">
        <f t="shared" si="254"/>
        <v>4500000</v>
      </c>
      <c r="M359" s="47">
        <f t="shared" si="267"/>
        <v>516814.33333333331</v>
      </c>
      <c r="N359" s="42">
        <f t="shared" si="255"/>
        <v>701610.75</v>
      </c>
      <c r="O359" s="43">
        <f t="shared" si="256"/>
        <v>0.2362959090920429</v>
      </c>
      <c r="P359" s="43">
        <f t="shared" si="257"/>
        <v>0.19525178312903557</v>
      </c>
      <c r="Q359" s="43">
        <f t="shared" si="258"/>
        <v>-0.79016641349922301</v>
      </c>
      <c r="R359" s="43">
        <f t="shared" si="259"/>
        <v>0.35861872127814465</v>
      </c>
      <c r="S359" s="21">
        <f t="shared" si="260"/>
        <v>372785.6639172837</v>
      </c>
      <c r="T359" s="22">
        <f t="shared" si="247"/>
        <v>1074396.4139172838</v>
      </c>
      <c r="U359" s="22">
        <f t="shared" si="248"/>
        <v>328825.0860827163</v>
      </c>
      <c r="V359" s="21">
        <f t="shared" si="261"/>
        <v>535823</v>
      </c>
      <c r="W359" s="21">
        <f t="shared" si="262"/>
        <v>564620</v>
      </c>
      <c r="X359" s="21" t="str">
        <f t="shared" si="263"/>
        <v/>
      </c>
      <c r="Y359" s="21">
        <f t="shared" si="264"/>
        <v>450000</v>
      </c>
      <c r="Z359" s="23">
        <f t="shared" si="249"/>
        <v>516814.33333333331</v>
      </c>
      <c r="AA359" s="20">
        <f t="shared" si="250"/>
        <v>3</v>
      </c>
      <c r="AB359" s="1" t="s">
        <v>863</v>
      </c>
      <c r="AE359" s="55"/>
      <c r="AF359" s="58">
        <f t="shared" si="246"/>
        <v>0</v>
      </c>
    </row>
    <row r="360" spans="1:32" ht="15" hidden="1" x14ac:dyDescent="0.2">
      <c r="A360" s="5" t="s">
        <v>701</v>
      </c>
      <c r="B360" s="10" t="s">
        <v>702</v>
      </c>
      <c r="C360" s="9" t="s">
        <v>17</v>
      </c>
      <c r="D360" s="12">
        <v>10</v>
      </c>
      <c r="E360" s="38">
        <v>110480</v>
      </c>
      <c r="F360" s="35">
        <f t="shared" si="251"/>
        <v>1104800</v>
      </c>
      <c r="G360" s="40">
        <v>102587</v>
      </c>
      <c r="H360" s="25">
        <f t="shared" si="252"/>
        <v>1025870</v>
      </c>
      <c r="I360" s="16">
        <v>165000</v>
      </c>
      <c r="J360" s="17">
        <f t="shared" si="253"/>
        <v>1650000</v>
      </c>
      <c r="K360" s="28">
        <v>150000</v>
      </c>
      <c r="L360" s="29">
        <f t="shared" si="254"/>
        <v>1500000</v>
      </c>
      <c r="M360" s="47">
        <f t="shared" si="267"/>
        <v>121022.33333333333</v>
      </c>
      <c r="N360" s="42">
        <f t="shared" si="255"/>
        <v>132016.75</v>
      </c>
      <c r="O360" s="43">
        <f t="shared" si="256"/>
        <v>0.16313649593706858</v>
      </c>
      <c r="P360" s="43">
        <f t="shared" si="257"/>
        <v>0.22292436376444658</v>
      </c>
      <c r="Q360" s="43">
        <f t="shared" si="258"/>
        <v>-0.24984140270079358</v>
      </c>
      <c r="R360" s="43">
        <f t="shared" si="259"/>
        <v>-0.13621945700072158</v>
      </c>
      <c r="S360" s="21">
        <f t="shared" si="260"/>
        <v>30228.208937734526</v>
      </c>
      <c r="T360" s="22">
        <f t="shared" si="247"/>
        <v>162244.95893773454</v>
      </c>
      <c r="U360" s="22">
        <f t="shared" si="248"/>
        <v>101788.54106226547</v>
      </c>
      <c r="V360" s="21">
        <f t="shared" si="261"/>
        <v>110480</v>
      </c>
      <c r="W360" s="21">
        <f t="shared" si="262"/>
        <v>102587</v>
      </c>
      <c r="X360" s="21" t="str">
        <f t="shared" si="263"/>
        <v/>
      </c>
      <c r="Y360" s="21">
        <f t="shared" si="264"/>
        <v>150000</v>
      </c>
      <c r="Z360" s="23">
        <f t="shared" si="249"/>
        <v>121022.33333333333</v>
      </c>
      <c r="AA360" s="20">
        <f t="shared" si="250"/>
        <v>3</v>
      </c>
      <c r="AB360" s="1" t="s">
        <v>863</v>
      </c>
      <c r="AE360" s="55"/>
      <c r="AF360" s="58">
        <f t="shared" si="246"/>
        <v>0</v>
      </c>
    </row>
    <row r="361" spans="1:32" ht="15.75" hidden="1" x14ac:dyDescent="0.2">
      <c r="A361" s="8">
        <v>17</v>
      </c>
      <c r="B361" s="255" t="s">
        <v>703</v>
      </c>
      <c r="C361" s="255"/>
      <c r="D361" s="255"/>
      <c r="E361" s="255"/>
      <c r="F361" s="255"/>
      <c r="G361" s="49"/>
      <c r="H361" s="49"/>
      <c r="I361" s="49"/>
      <c r="J361" s="49"/>
      <c r="K361" s="49"/>
      <c r="L361" s="49"/>
      <c r="M361" s="59"/>
      <c r="N361" s="256"/>
      <c r="O361" s="257"/>
      <c r="P361" s="257"/>
      <c r="Q361" s="257"/>
      <c r="R361" s="257"/>
      <c r="S361" s="257"/>
      <c r="T361" s="257"/>
      <c r="U361" s="257"/>
      <c r="V361" s="257"/>
      <c r="W361" s="257"/>
      <c r="X361" s="257"/>
      <c r="Y361" s="257"/>
      <c r="Z361" s="257"/>
      <c r="AA361" s="258"/>
      <c r="AB361" s="1" t="s">
        <v>863</v>
      </c>
      <c r="AE361" s="55"/>
      <c r="AF361" s="58">
        <f t="shared" si="246"/>
        <v>0</v>
      </c>
    </row>
    <row r="362" spans="1:32" ht="25.5" hidden="1" x14ac:dyDescent="0.2">
      <c r="A362" s="5" t="s">
        <v>704</v>
      </c>
      <c r="B362" s="10" t="s">
        <v>705</v>
      </c>
      <c r="C362" s="9" t="s">
        <v>17</v>
      </c>
      <c r="D362" s="12">
        <v>10</v>
      </c>
      <c r="E362" s="36">
        <v>382478.2</v>
      </c>
      <c r="F362" s="35">
        <f t="shared" ref="F362:F370" si="268">+D362*E362</f>
        <v>3824782</v>
      </c>
      <c r="G362" s="40">
        <v>375211</v>
      </c>
      <c r="H362" s="25">
        <f t="shared" ref="H362:H370" si="269">+D362*G362</f>
        <v>3752110</v>
      </c>
      <c r="I362" s="16">
        <v>485000</v>
      </c>
      <c r="J362" s="17">
        <f t="shared" ref="J362:J370" si="270">+I362*D362</f>
        <v>4850000</v>
      </c>
      <c r="K362" s="28">
        <v>460000</v>
      </c>
      <c r="L362" s="29">
        <f t="shared" ref="L362:L370" si="271">+K362*D362</f>
        <v>4600000</v>
      </c>
      <c r="M362" s="47">
        <f>N362</f>
        <v>425672.3</v>
      </c>
      <c r="N362" s="46">
        <f t="shared" ref="N362:N370" si="272">AVERAGE(E362,G362,I362,K362)</f>
        <v>425672.3</v>
      </c>
      <c r="O362" s="43">
        <f t="shared" ref="O362:O370" si="273">1-E362/N362</f>
        <v>0.10147265866254385</v>
      </c>
      <c r="P362" s="43">
        <f t="shared" ref="P362:P370" si="274">1-G362/N362</f>
        <v>0.11854494642944813</v>
      </c>
      <c r="Q362" s="43">
        <f t="shared" ref="Q362:Q370" si="275">1-I362/N362</f>
        <v>-0.13937411478266259</v>
      </c>
      <c r="R362" s="43">
        <f t="shared" ref="R362:R370" si="276">1-K362/N362</f>
        <v>-8.0643490309329602E-2</v>
      </c>
      <c r="S362" s="21">
        <f t="shared" ref="S362:S370" si="277">STDEV(E362,G362,I362,K362)</f>
        <v>55106.684552420913</v>
      </c>
      <c r="T362" s="22">
        <f t="shared" si="247"/>
        <v>480778.98455242091</v>
      </c>
      <c r="U362" s="22">
        <f t="shared" si="248"/>
        <v>370565.61544757907</v>
      </c>
      <c r="V362" s="21">
        <f t="shared" ref="V362:V370" si="278">IF(AND(E362&lt;=$T362,E362&gt;=$U362),E362,"")</f>
        <v>382478.2</v>
      </c>
      <c r="W362" s="21">
        <f t="shared" ref="W362:W370" si="279">IF(AND(G362&lt;=$T362,G362&gt;=$U362),G362,"")</f>
        <v>375211</v>
      </c>
      <c r="X362" s="21" t="str">
        <f t="shared" ref="X362:X370" si="280">IF(AND(I362&lt;=$T362,I362&gt;=$U362),I362,"")</f>
        <v/>
      </c>
      <c r="Y362" s="21">
        <f t="shared" ref="Y362:Y370" si="281">IF(AND(K362&lt;=$T362,K362&gt;=$U362),K362,"")</f>
        <v>460000</v>
      </c>
      <c r="Z362" s="23">
        <f t="shared" si="249"/>
        <v>405896.39999999997</v>
      </c>
      <c r="AA362" s="20">
        <f t="shared" si="250"/>
        <v>3</v>
      </c>
      <c r="AB362" s="44" t="s">
        <v>873</v>
      </c>
      <c r="AE362" s="55"/>
      <c r="AF362" s="58">
        <f t="shared" si="246"/>
        <v>0</v>
      </c>
    </row>
    <row r="363" spans="1:32" ht="25.5" hidden="1" x14ac:dyDescent="0.2">
      <c r="A363" s="5" t="s">
        <v>706</v>
      </c>
      <c r="B363" s="10" t="s">
        <v>707</v>
      </c>
      <c r="C363" s="9" t="s">
        <v>17</v>
      </c>
      <c r="D363" s="12">
        <v>10</v>
      </c>
      <c r="E363" s="36">
        <v>661962.6</v>
      </c>
      <c r="F363" s="35">
        <f t="shared" si="268"/>
        <v>6619626</v>
      </c>
      <c r="G363" s="40">
        <v>693346</v>
      </c>
      <c r="H363" s="25">
        <f t="shared" si="269"/>
        <v>6933460</v>
      </c>
      <c r="I363" s="16">
        <v>435000</v>
      </c>
      <c r="J363" s="17">
        <f t="shared" si="270"/>
        <v>4350000</v>
      </c>
      <c r="K363" s="28">
        <v>767000</v>
      </c>
      <c r="L363" s="29">
        <f t="shared" si="271"/>
        <v>7670000</v>
      </c>
      <c r="M363" s="47">
        <f t="shared" si="267"/>
        <v>707436.20000000007</v>
      </c>
      <c r="N363" s="42">
        <f t="shared" si="272"/>
        <v>639327.15</v>
      </c>
      <c r="O363" s="43">
        <f t="shared" si="273"/>
        <v>-3.5405113016082623E-2</v>
      </c>
      <c r="P363" s="43">
        <f t="shared" si="274"/>
        <v>-8.4493283290096421E-2</v>
      </c>
      <c r="Q363" s="43">
        <f t="shared" si="275"/>
        <v>0.31959717337203652</v>
      </c>
      <c r="R363" s="43">
        <f t="shared" si="276"/>
        <v>-0.19969877706585737</v>
      </c>
      <c r="S363" s="21">
        <f t="shared" si="277"/>
        <v>143155.32427666319</v>
      </c>
      <c r="T363" s="22">
        <f t="shared" si="247"/>
        <v>782482.47427666327</v>
      </c>
      <c r="U363" s="22">
        <f t="shared" si="248"/>
        <v>496171.82572333683</v>
      </c>
      <c r="V363" s="21">
        <f t="shared" si="278"/>
        <v>661962.6</v>
      </c>
      <c r="W363" s="21">
        <f t="shared" si="279"/>
        <v>693346</v>
      </c>
      <c r="X363" s="21" t="str">
        <f t="shared" si="280"/>
        <v/>
      </c>
      <c r="Y363" s="21">
        <f t="shared" si="281"/>
        <v>767000</v>
      </c>
      <c r="Z363" s="23">
        <f t="shared" si="249"/>
        <v>707436.20000000007</v>
      </c>
      <c r="AA363" s="20">
        <f t="shared" si="250"/>
        <v>3</v>
      </c>
      <c r="AB363" s="1" t="s">
        <v>863</v>
      </c>
      <c r="AE363" s="55"/>
      <c r="AF363" s="58">
        <f t="shared" si="246"/>
        <v>0</v>
      </c>
    </row>
    <row r="364" spans="1:32" ht="25.5" hidden="1" x14ac:dyDescent="0.2">
      <c r="A364" s="5" t="s">
        <v>708</v>
      </c>
      <c r="B364" s="10" t="s">
        <v>709</v>
      </c>
      <c r="C364" s="9" t="s">
        <v>17</v>
      </c>
      <c r="D364" s="12">
        <v>10</v>
      </c>
      <c r="E364" s="36">
        <v>469649.7</v>
      </c>
      <c r="F364" s="35">
        <f t="shared" si="268"/>
        <v>4696497</v>
      </c>
      <c r="G364" s="40">
        <v>453304</v>
      </c>
      <c r="H364" s="25">
        <f t="shared" si="269"/>
        <v>4533040</v>
      </c>
      <c r="I364" s="16">
        <v>458700</v>
      </c>
      <c r="J364" s="17">
        <f t="shared" si="270"/>
        <v>4587000</v>
      </c>
      <c r="K364" s="28">
        <v>460000</v>
      </c>
      <c r="L364" s="29">
        <f t="shared" si="271"/>
        <v>4600000</v>
      </c>
      <c r="M364" s="47">
        <f>N364</f>
        <v>460413.42499999999</v>
      </c>
      <c r="N364" s="46">
        <f t="shared" si="272"/>
        <v>460413.42499999999</v>
      </c>
      <c r="O364" s="43">
        <f t="shared" si="273"/>
        <v>-2.0060829025565496E-2</v>
      </c>
      <c r="P364" s="43">
        <f t="shared" si="274"/>
        <v>1.5441393786464808E-2</v>
      </c>
      <c r="Q364" s="43">
        <f t="shared" si="275"/>
        <v>3.7214922653482363E-3</v>
      </c>
      <c r="R364" s="43">
        <f t="shared" si="276"/>
        <v>8.9794297375234144E-4</v>
      </c>
      <c r="S364" s="21">
        <f t="shared" si="277"/>
        <v>6805.8662237685367</v>
      </c>
      <c r="T364" s="22">
        <f t="shared" si="247"/>
        <v>467219.29122376855</v>
      </c>
      <c r="U364" s="22">
        <f t="shared" si="248"/>
        <v>453607.55877623142</v>
      </c>
      <c r="V364" s="21" t="str">
        <f t="shared" si="278"/>
        <v/>
      </c>
      <c r="W364" s="21" t="str">
        <f t="shared" si="279"/>
        <v/>
      </c>
      <c r="X364" s="21">
        <f t="shared" si="280"/>
        <v>458700</v>
      </c>
      <c r="Y364" s="21">
        <f t="shared" si="281"/>
        <v>460000</v>
      </c>
      <c r="Z364" s="23">
        <f t="shared" si="249"/>
        <v>459350</v>
      </c>
      <c r="AA364" s="20">
        <f t="shared" si="250"/>
        <v>2</v>
      </c>
      <c r="AB364" s="44" t="s">
        <v>873</v>
      </c>
      <c r="AE364" s="55"/>
      <c r="AF364" s="58">
        <f t="shared" si="246"/>
        <v>0</v>
      </c>
    </row>
    <row r="365" spans="1:32" s="87" customFormat="1" ht="192.75" customHeight="1" x14ac:dyDescent="0.25">
      <c r="A365" s="100" t="s">
        <v>710</v>
      </c>
      <c r="B365" s="110" t="s">
        <v>711</v>
      </c>
      <c r="C365" s="103" t="s">
        <v>17</v>
      </c>
      <c r="D365" s="104">
        <v>20</v>
      </c>
      <c r="E365" s="156">
        <v>329180.79999999999</v>
      </c>
      <c r="F365" s="127">
        <f t="shared" si="268"/>
        <v>6583616</v>
      </c>
      <c r="G365" s="134">
        <v>343316</v>
      </c>
      <c r="H365" s="128">
        <f t="shared" si="269"/>
        <v>6866320</v>
      </c>
      <c r="I365" s="132">
        <v>443800</v>
      </c>
      <c r="J365" s="161">
        <f t="shared" si="270"/>
        <v>8876000</v>
      </c>
      <c r="K365" s="154">
        <v>530000</v>
      </c>
      <c r="L365" s="155">
        <f t="shared" si="271"/>
        <v>10600000</v>
      </c>
      <c r="M365" s="111">
        <f t="shared" si="267"/>
        <v>372098.93333333335</v>
      </c>
      <c r="N365" s="162">
        <f t="shared" si="272"/>
        <v>411574.2</v>
      </c>
      <c r="O365" s="163">
        <f t="shared" si="273"/>
        <v>0.20019087688198145</v>
      </c>
      <c r="P365" s="163">
        <f t="shared" si="274"/>
        <v>0.16584664442037433</v>
      </c>
      <c r="Q365" s="163">
        <f t="shared" si="275"/>
        <v>-7.8298882680206905E-2</v>
      </c>
      <c r="R365" s="163">
        <f t="shared" si="276"/>
        <v>-0.28773863862214877</v>
      </c>
      <c r="S365" s="164">
        <f t="shared" si="277"/>
        <v>94005.366020740112</v>
      </c>
      <c r="T365" s="165">
        <f t="shared" si="247"/>
        <v>505579.56602074014</v>
      </c>
      <c r="U365" s="165">
        <f t="shared" si="248"/>
        <v>317568.83397925989</v>
      </c>
      <c r="V365" s="164">
        <f t="shared" si="278"/>
        <v>329180.79999999999</v>
      </c>
      <c r="W365" s="164">
        <f t="shared" si="279"/>
        <v>343316</v>
      </c>
      <c r="X365" s="164">
        <f t="shared" si="280"/>
        <v>443800</v>
      </c>
      <c r="Y365" s="164" t="str">
        <f t="shared" si="281"/>
        <v/>
      </c>
      <c r="Z365" s="129">
        <f t="shared" si="249"/>
        <v>372098.93333333335</v>
      </c>
      <c r="AA365" s="166">
        <f t="shared" si="250"/>
        <v>3</v>
      </c>
      <c r="AB365" s="89" t="s">
        <v>863</v>
      </c>
      <c r="AC365" s="89"/>
      <c r="AD365" s="89"/>
      <c r="AE365" s="130">
        <v>3</v>
      </c>
      <c r="AF365" s="131">
        <f t="shared" si="246"/>
        <v>1116296.8</v>
      </c>
    </row>
    <row r="366" spans="1:32" ht="25.5" hidden="1" x14ac:dyDescent="0.2">
      <c r="A366" s="5" t="s">
        <v>712</v>
      </c>
      <c r="B366" s="10" t="s">
        <v>713</v>
      </c>
      <c r="C366" s="9" t="s">
        <v>17</v>
      </c>
      <c r="D366" s="12">
        <v>20</v>
      </c>
      <c r="E366" s="36">
        <v>564515.9</v>
      </c>
      <c r="F366" s="35">
        <f t="shared" si="268"/>
        <v>11290318</v>
      </c>
      <c r="G366" s="40">
        <v>584362</v>
      </c>
      <c r="H366" s="25">
        <f t="shared" si="269"/>
        <v>11687240</v>
      </c>
      <c r="I366" s="16">
        <v>609600</v>
      </c>
      <c r="J366" s="17">
        <f t="shared" si="270"/>
        <v>12192000</v>
      </c>
      <c r="K366" s="28">
        <v>710000</v>
      </c>
      <c r="L366" s="29">
        <f t="shared" si="271"/>
        <v>14200000</v>
      </c>
      <c r="M366" s="47">
        <f>N366</f>
        <v>617119.47499999998</v>
      </c>
      <c r="N366" s="46">
        <f t="shared" si="272"/>
        <v>617119.47499999998</v>
      </c>
      <c r="O366" s="43">
        <f t="shared" si="273"/>
        <v>8.5240503874877693E-2</v>
      </c>
      <c r="P366" s="43">
        <f t="shared" si="274"/>
        <v>5.3081253026409425E-2</v>
      </c>
      <c r="Q366" s="43">
        <f t="shared" si="275"/>
        <v>1.2184796145025212E-2</v>
      </c>
      <c r="R366" s="43">
        <f t="shared" si="276"/>
        <v>-0.15050655304631255</v>
      </c>
      <c r="S366" s="21">
        <f t="shared" si="277"/>
        <v>64610.429239939011</v>
      </c>
      <c r="T366" s="22">
        <f t="shared" si="247"/>
        <v>681729.90423993894</v>
      </c>
      <c r="U366" s="22">
        <f t="shared" si="248"/>
        <v>552509.04576006101</v>
      </c>
      <c r="V366" s="21">
        <f t="shared" si="278"/>
        <v>564515.9</v>
      </c>
      <c r="W366" s="21">
        <f t="shared" si="279"/>
        <v>584362</v>
      </c>
      <c r="X366" s="21">
        <f t="shared" si="280"/>
        <v>609600</v>
      </c>
      <c r="Y366" s="21" t="str">
        <f t="shared" si="281"/>
        <v/>
      </c>
      <c r="Z366" s="23">
        <f t="shared" si="249"/>
        <v>586159.29999999993</v>
      </c>
      <c r="AA366" s="20">
        <f t="shared" si="250"/>
        <v>3</v>
      </c>
      <c r="AB366" s="44" t="s">
        <v>873</v>
      </c>
      <c r="AE366" s="55"/>
      <c r="AF366" s="58">
        <f t="shared" si="246"/>
        <v>0</v>
      </c>
    </row>
    <row r="367" spans="1:32" ht="25.5" hidden="1" x14ac:dyDescent="0.2">
      <c r="A367" s="5" t="s">
        <v>714</v>
      </c>
      <c r="B367" s="10" t="s">
        <v>715</v>
      </c>
      <c r="C367" s="9" t="s">
        <v>17</v>
      </c>
      <c r="D367" s="12">
        <v>20</v>
      </c>
      <c r="E367" s="36">
        <v>264256.2</v>
      </c>
      <c r="F367" s="35">
        <f t="shared" si="268"/>
        <v>5285124</v>
      </c>
      <c r="G367" s="40">
        <v>274510</v>
      </c>
      <c r="H367" s="25">
        <f t="shared" si="269"/>
        <v>5490200</v>
      </c>
      <c r="I367" s="15">
        <v>589000</v>
      </c>
      <c r="J367" s="17">
        <f t="shared" si="270"/>
        <v>11780000</v>
      </c>
      <c r="K367" s="28">
        <v>710000</v>
      </c>
      <c r="L367" s="29">
        <f t="shared" si="271"/>
        <v>14200000</v>
      </c>
      <c r="M367" s="47">
        <f t="shared" si="267"/>
        <v>375922.06666666665</v>
      </c>
      <c r="N367" s="42">
        <f t="shared" si="272"/>
        <v>459441.55</v>
      </c>
      <c r="O367" s="43">
        <f t="shared" si="273"/>
        <v>0.42483173322047163</v>
      </c>
      <c r="P367" s="43">
        <f t="shared" si="274"/>
        <v>0.40251376916171377</v>
      </c>
      <c r="Q367" s="43">
        <f t="shared" si="275"/>
        <v>-0.28199114773141432</v>
      </c>
      <c r="R367" s="43">
        <f t="shared" si="276"/>
        <v>-0.54535435465077109</v>
      </c>
      <c r="S367" s="21">
        <f t="shared" si="277"/>
        <v>224990.31673446894</v>
      </c>
      <c r="T367" s="22">
        <f t="shared" si="247"/>
        <v>684431.86673446896</v>
      </c>
      <c r="U367" s="22">
        <f t="shared" si="248"/>
        <v>234451.23326553105</v>
      </c>
      <c r="V367" s="21">
        <f t="shared" si="278"/>
        <v>264256.2</v>
      </c>
      <c r="W367" s="21">
        <f t="shared" si="279"/>
        <v>274510</v>
      </c>
      <c r="X367" s="21">
        <f t="shared" si="280"/>
        <v>589000</v>
      </c>
      <c r="Y367" s="21" t="str">
        <f t="shared" si="281"/>
        <v/>
      </c>
      <c r="Z367" s="23">
        <f t="shared" si="249"/>
        <v>375922.06666666665</v>
      </c>
      <c r="AA367" s="20">
        <f t="shared" si="250"/>
        <v>3</v>
      </c>
      <c r="AB367" s="1" t="s">
        <v>863</v>
      </c>
      <c r="AE367" s="55"/>
      <c r="AF367" s="58">
        <f t="shared" si="246"/>
        <v>0</v>
      </c>
    </row>
    <row r="368" spans="1:32" ht="25.5" hidden="1" x14ac:dyDescent="0.2">
      <c r="A368" s="5" t="s">
        <v>716</v>
      </c>
      <c r="B368" s="10" t="s">
        <v>717</v>
      </c>
      <c r="C368" s="9" t="s">
        <v>17</v>
      </c>
      <c r="D368" s="12">
        <v>20</v>
      </c>
      <c r="E368" s="36">
        <v>202776.6</v>
      </c>
      <c r="F368" s="35">
        <f t="shared" si="268"/>
        <v>4055532</v>
      </c>
      <c r="G368" s="40">
        <v>186331</v>
      </c>
      <c r="H368" s="25">
        <f t="shared" si="269"/>
        <v>3726620</v>
      </c>
      <c r="I368" s="16">
        <v>235000</v>
      </c>
      <c r="J368" s="17">
        <f t="shared" si="270"/>
        <v>4700000</v>
      </c>
      <c r="K368" s="28">
        <v>350000</v>
      </c>
      <c r="L368" s="29">
        <f t="shared" si="271"/>
        <v>7000000</v>
      </c>
      <c r="M368" s="47">
        <f t="shared" si="267"/>
        <v>208035.86666666667</v>
      </c>
      <c r="N368" s="42">
        <f t="shared" si="272"/>
        <v>243526.9</v>
      </c>
      <c r="O368" s="43">
        <f t="shared" si="273"/>
        <v>0.16733387564166413</v>
      </c>
      <c r="P368" s="43">
        <f t="shared" si="274"/>
        <v>0.23486481370230561</v>
      </c>
      <c r="Q368" s="43">
        <f t="shared" si="275"/>
        <v>3.5014201716524918E-2</v>
      </c>
      <c r="R368" s="43">
        <f t="shared" si="276"/>
        <v>-0.43721289106049488</v>
      </c>
      <c r="S368" s="21">
        <f t="shared" si="277"/>
        <v>73804.216171616266</v>
      </c>
      <c r="T368" s="22">
        <f t="shared" si="247"/>
        <v>317331.11617161625</v>
      </c>
      <c r="U368" s="22">
        <f t="shared" si="248"/>
        <v>169722.68382838374</v>
      </c>
      <c r="V368" s="21">
        <f t="shared" si="278"/>
        <v>202776.6</v>
      </c>
      <c r="W368" s="21">
        <f t="shared" si="279"/>
        <v>186331</v>
      </c>
      <c r="X368" s="21">
        <f t="shared" si="280"/>
        <v>235000</v>
      </c>
      <c r="Y368" s="21" t="str">
        <f t="shared" si="281"/>
        <v/>
      </c>
      <c r="Z368" s="23">
        <f t="shared" si="249"/>
        <v>208035.86666666667</v>
      </c>
      <c r="AA368" s="20">
        <f t="shared" si="250"/>
        <v>3</v>
      </c>
      <c r="AB368" s="1" t="s">
        <v>863</v>
      </c>
      <c r="AE368" s="55"/>
      <c r="AF368" s="58">
        <f t="shared" si="246"/>
        <v>0</v>
      </c>
    </row>
    <row r="369" spans="1:32" s="87" customFormat="1" ht="192.75" customHeight="1" x14ac:dyDescent="0.25">
      <c r="A369" s="100" t="s">
        <v>718</v>
      </c>
      <c r="B369" s="110" t="s">
        <v>719</v>
      </c>
      <c r="C369" s="103" t="s">
        <v>20</v>
      </c>
      <c r="D369" s="104">
        <v>10</v>
      </c>
      <c r="E369" s="156">
        <v>69790.5</v>
      </c>
      <c r="F369" s="127">
        <f t="shared" si="268"/>
        <v>697905</v>
      </c>
      <c r="G369" s="134">
        <v>67606</v>
      </c>
      <c r="H369" s="128">
        <f t="shared" si="269"/>
        <v>676060</v>
      </c>
      <c r="I369" s="132">
        <v>65000</v>
      </c>
      <c r="J369" s="161">
        <f t="shared" si="270"/>
        <v>650000</v>
      </c>
      <c r="K369" s="154">
        <v>530000</v>
      </c>
      <c r="L369" s="155">
        <f t="shared" si="271"/>
        <v>5300000</v>
      </c>
      <c r="M369" s="111">
        <f t="shared" si="267"/>
        <v>67465.5</v>
      </c>
      <c r="N369" s="162">
        <f t="shared" si="272"/>
        <v>183099.125</v>
      </c>
      <c r="O369" s="163">
        <f t="shared" si="273"/>
        <v>0.61883761050196173</v>
      </c>
      <c r="P369" s="163">
        <f t="shared" si="274"/>
        <v>0.63076830651156857</v>
      </c>
      <c r="Q369" s="163">
        <f t="shared" si="275"/>
        <v>0.64500103427583277</v>
      </c>
      <c r="R369" s="163">
        <f t="shared" si="276"/>
        <v>-1.8946069512893629</v>
      </c>
      <c r="S369" s="164">
        <f t="shared" si="277"/>
        <v>231275.54044414026</v>
      </c>
      <c r="T369" s="165">
        <f t="shared" si="247"/>
        <v>414374.66544414026</v>
      </c>
      <c r="U369" s="165">
        <f t="shared" si="248"/>
        <v>-48176.415444140264</v>
      </c>
      <c r="V369" s="164">
        <f t="shared" si="278"/>
        <v>69790.5</v>
      </c>
      <c r="W369" s="164">
        <f t="shared" si="279"/>
        <v>67606</v>
      </c>
      <c r="X369" s="164">
        <f t="shared" si="280"/>
        <v>65000</v>
      </c>
      <c r="Y369" s="164" t="str">
        <f t="shared" si="281"/>
        <v/>
      </c>
      <c r="Z369" s="129">
        <f t="shared" si="249"/>
        <v>67465.5</v>
      </c>
      <c r="AA369" s="166">
        <f t="shared" si="250"/>
        <v>3</v>
      </c>
      <c r="AB369" s="89" t="s">
        <v>863</v>
      </c>
      <c r="AC369" s="89"/>
      <c r="AD369" s="89"/>
      <c r="AE369" s="130">
        <v>5</v>
      </c>
      <c r="AF369" s="131">
        <f t="shared" si="246"/>
        <v>337327.5</v>
      </c>
    </row>
    <row r="370" spans="1:32" ht="25.5" hidden="1" x14ac:dyDescent="0.2">
      <c r="A370" s="5" t="s">
        <v>720</v>
      </c>
      <c r="B370" s="10" t="s">
        <v>721</v>
      </c>
      <c r="C370" s="9" t="s">
        <v>17</v>
      </c>
      <c r="D370" s="12">
        <v>15</v>
      </c>
      <c r="E370" s="36">
        <v>420000</v>
      </c>
      <c r="F370" s="35">
        <f t="shared" si="268"/>
        <v>6300000</v>
      </c>
      <c r="G370" s="40">
        <v>380626</v>
      </c>
      <c r="H370" s="25">
        <f t="shared" si="269"/>
        <v>5709390</v>
      </c>
      <c r="I370" s="15">
        <v>325000</v>
      </c>
      <c r="J370" s="17">
        <f t="shared" si="270"/>
        <v>4875000</v>
      </c>
      <c r="K370" s="28">
        <v>530000</v>
      </c>
      <c r="L370" s="29">
        <f t="shared" si="271"/>
        <v>7950000</v>
      </c>
      <c r="M370" s="47">
        <f t="shared" si="267"/>
        <v>400313</v>
      </c>
      <c r="N370" s="42">
        <f t="shared" si="272"/>
        <v>413906.5</v>
      </c>
      <c r="O370" s="43">
        <f t="shared" si="273"/>
        <v>-1.4721923912767831E-2</v>
      </c>
      <c r="P370" s="43">
        <f t="shared" si="274"/>
        <v>8.040584044947352E-2</v>
      </c>
      <c r="Q370" s="43">
        <f t="shared" si="275"/>
        <v>0.21479851125797733</v>
      </c>
      <c r="R370" s="43">
        <f t="shared" si="276"/>
        <v>-0.28048242779468313</v>
      </c>
      <c r="S370" s="21">
        <f t="shared" si="277"/>
        <v>86654.080317470725</v>
      </c>
      <c r="T370" s="22">
        <f t="shared" si="247"/>
        <v>500560.58031747071</v>
      </c>
      <c r="U370" s="22">
        <f t="shared" si="248"/>
        <v>327252.41968252929</v>
      </c>
      <c r="V370" s="21">
        <f t="shared" si="278"/>
        <v>420000</v>
      </c>
      <c r="W370" s="21">
        <f t="shared" si="279"/>
        <v>380626</v>
      </c>
      <c r="X370" s="21" t="str">
        <f t="shared" si="280"/>
        <v/>
      </c>
      <c r="Y370" s="21" t="str">
        <f t="shared" si="281"/>
        <v/>
      </c>
      <c r="Z370" s="23">
        <f t="shared" si="249"/>
        <v>400313</v>
      </c>
      <c r="AA370" s="20">
        <f t="shared" si="250"/>
        <v>2</v>
      </c>
      <c r="AB370" s="1" t="s">
        <v>863</v>
      </c>
      <c r="AE370" s="55"/>
      <c r="AF370" s="58">
        <f t="shared" si="246"/>
        <v>0</v>
      </c>
    </row>
    <row r="371" spans="1:32" ht="15.75" hidden="1" x14ac:dyDescent="0.2">
      <c r="A371" s="8">
        <v>18</v>
      </c>
      <c r="B371" s="255" t="s">
        <v>722</v>
      </c>
      <c r="C371" s="255"/>
      <c r="D371" s="255"/>
      <c r="E371" s="255"/>
      <c r="F371" s="255"/>
      <c r="G371" s="49"/>
      <c r="H371" s="49"/>
      <c r="I371" s="49"/>
      <c r="J371" s="49"/>
      <c r="K371" s="49"/>
      <c r="L371" s="49"/>
      <c r="M371" s="59"/>
      <c r="N371" s="256"/>
      <c r="O371" s="257"/>
      <c r="P371" s="257"/>
      <c r="Q371" s="257"/>
      <c r="R371" s="257"/>
      <c r="S371" s="257"/>
      <c r="T371" s="257"/>
      <c r="U371" s="257"/>
      <c r="V371" s="257"/>
      <c r="W371" s="257"/>
      <c r="X371" s="257"/>
      <c r="Y371" s="257"/>
      <c r="Z371" s="257"/>
      <c r="AA371" s="258"/>
      <c r="AB371" s="1" t="s">
        <v>863</v>
      </c>
      <c r="AE371" s="55"/>
      <c r="AF371" s="58">
        <f t="shared" si="246"/>
        <v>0</v>
      </c>
    </row>
    <row r="372" spans="1:32" s="87" customFormat="1" ht="192.75" customHeight="1" x14ac:dyDescent="0.25">
      <c r="A372" s="100" t="s">
        <v>723</v>
      </c>
      <c r="B372" s="110" t="s">
        <v>724</v>
      </c>
      <c r="C372" s="103" t="s">
        <v>17</v>
      </c>
      <c r="D372" s="104">
        <v>20</v>
      </c>
      <c r="E372" s="135">
        <v>650000</v>
      </c>
      <c r="F372" s="127">
        <f t="shared" ref="F372:F397" si="282">+D372*E372</f>
        <v>13000000</v>
      </c>
      <c r="G372" s="134">
        <v>666086</v>
      </c>
      <c r="H372" s="128">
        <f t="shared" ref="H372:H397" si="283">+D372*G372</f>
        <v>13321720</v>
      </c>
      <c r="I372" s="132">
        <v>750000</v>
      </c>
      <c r="J372" s="161">
        <f t="shared" ref="J372:J397" si="284">+I372*D372</f>
        <v>15000000</v>
      </c>
      <c r="K372" s="154">
        <v>460000</v>
      </c>
      <c r="L372" s="155">
        <f t="shared" ref="L372:L397" si="285">+K372*D372</f>
        <v>9200000</v>
      </c>
      <c r="M372" s="111">
        <f t="shared" si="267"/>
        <v>688695.33333333337</v>
      </c>
      <c r="N372" s="162">
        <f t="shared" ref="N372:N397" si="286">AVERAGE(E372,G372,I372,K372)</f>
        <v>631521.5</v>
      </c>
      <c r="O372" s="163">
        <f t="shared" ref="O372:O397" si="287">1-E372/N372</f>
        <v>-2.9260286466889829E-2</v>
      </c>
      <c r="P372" s="163">
        <f t="shared" ref="P372:P397" si="288">1-G372/N372</f>
        <v>-5.4732103340899618E-2</v>
      </c>
      <c r="Q372" s="163">
        <f t="shared" ref="Q372:Q397" si="289">1-I372/N372</f>
        <v>-0.18760802284641143</v>
      </c>
      <c r="R372" s="163">
        <f t="shared" ref="R372:R397" si="290">1-K372/N372</f>
        <v>0.27160041265420098</v>
      </c>
      <c r="S372" s="164">
        <f t="shared" ref="S372:S397" si="291">STDEV(E372,G372,I372,K372)</f>
        <v>122464.87870269854</v>
      </c>
      <c r="T372" s="165">
        <f t="shared" si="247"/>
        <v>753986.37870269851</v>
      </c>
      <c r="U372" s="165">
        <f t="shared" si="248"/>
        <v>509056.62129730149</v>
      </c>
      <c r="V372" s="164">
        <f t="shared" ref="V372:V397" si="292">IF(AND(E372&lt;=$T372,E372&gt;=$U372),E372,"")</f>
        <v>650000</v>
      </c>
      <c r="W372" s="164">
        <f t="shared" ref="W372:W397" si="293">IF(AND(G372&lt;=$T372,G372&gt;=$U372),G372,"")</f>
        <v>666086</v>
      </c>
      <c r="X372" s="164">
        <f t="shared" ref="X372:X397" si="294">IF(AND(I372&lt;=$T372,I372&gt;=$U372),I372,"")</f>
        <v>750000</v>
      </c>
      <c r="Y372" s="164" t="str">
        <f t="shared" ref="Y372:Y397" si="295">IF(AND(K372&lt;=$T372,K372&gt;=$U372),K372,"")</f>
        <v/>
      </c>
      <c r="Z372" s="129">
        <f t="shared" si="249"/>
        <v>688695.33333333337</v>
      </c>
      <c r="AA372" s="166">
        <f t="shared" si="250"/>
        <v>3</v>
      </c>
      <c r="AB372" s="89" t="s">
        <v>863</v>
      </c>
      <c r="AC372" s="89"/>
      <c r="AD372" s="89"/>
      <c r="AE372" s="130">
        <v>1.2</v>
      </c>
      <c r="AF372" s="131">
        <f t="shared" si="246"/>
        <v>826434.4</v>
      </c>
    </row>
    <row r="373" spans="1:32" ht="38.25" hidden="1" x14ac:dyDescent="0.2">
      <c r="A373" s="5" t="s">
        <v>725</v>
      </c>
      <c r="B373" s="10" t="s">
        <v>726</v>
      </c>
      <c r="C373" s="9" t="s">
        <v>17</v>
      </c>
      <c r="D373" s="12">
        <v>10</v>
      </c>
      <c r="E373" s="39">
        <v>493059</v>
      </c>
      <c r="F373" s="35">
        <f t="shared" si="282"/>
        <v>4930590</v>
      </c>
      <c r="G373" s="40">
        <v>531025</v>
      </c>
      <c r="H373" s="25">
        <f t="shared" si="283"/>
        <v>5310250</v>
      </c>
      <c r="I373" s="15">
        <v>700000</v>
      </c>
      <c r="J373" s="17">
        <f t="shared" si="284"/>
        <v>7000000</v>
      </c>
      <c r="K373" s="28">
        <v>440000</v>
      </c>
      <c r="L373" s="29">
        <f t="shared" si="285"/>
        <v>4400000</v>
      </c>
      <c r="M373" s="47">
        <f t="shared" si="267"/>
        <v>488028</v>
      </c>
      <c r="N373" s="42">
        <f t="shared" si="286"/>
        <v>541021</v>
      </c>
      <c r="O373" s="43">
        <f t="shared" si="287"/>
        <v>8.8650902645183827E-2</v>
      </c>
      <c r="P373" s="43">
        <f t="shared" si="288"/>
        <v>1.8476177449673892E-2</v>
      </c>
      <c r="Q373" s="43">
        <f t="shared" si="289"/>
        <v>-0.29384996146175468</v>
      </c>
      <c r="R373" s="43">
        <f t="shared" si="290"/>
        <v>0.18672288136689708</v>
      </c>
      <c r="S373" s="21">
        <f t="shared" si="291"/>
        <v>112368.20182180841</v>
      </c>
      <c r="T373" s="22">
        <f t="shared" si="247"/>
        <v>653389.20182180847</v>
      </c>
      <c r="U373" s="22">
        <f t="shared" si="248"/>
        <v>428652.79817819159</v>
      </c>
      <c r="V373" s="21">
        <f t="shared" si="292"/>
        <v>493059</v>
      </c>
      <c r="W373" s="21">
        <f t="shared" si="293"/>
        <v>531025</v>
      </c>
      <c r="X373" s="21" t="str">
        <f t="shared" si="294"/>
        <v/>
      </c>
      <c r="Y373" s="21">
        <f t="shared" si="295"/>
        <v>440000</v>
      </c>
      <c r="Z373" s="23">
        <f t="shared" si="249"/>
        <v>488028</v>
      </c>
      <c r="AA373" s="20">
        <f t="shared" si="250"/>
        <v>3</v>
      </c>
      <c r="AB373" s="1" t="s">
        <v>863</v>
      </c>
      <c r="AE373" s="55"/>
      <c r="AF373" s="58">
        <f t="shared" si="246"/>
        <v>0</v>
      </c>
    </row>
    <row r="374" spans="1:32" ht="38.25" hidden="1" x14ac:dyDescent="0.2">
      <c r="A374" s="5" t="s">
        <v>727</v>
      </c>
      <c r="B374" s="10" t="s">
        <v>728</v>
      </c>
      <c r="C374" s="9" t="s">
        <v>17</v>
      </c>
      <c r="D374" s="12">
        <v>10</v>
      </c>
      <c r="E374" s="39">
        <v>610000</v>
      </c>
      <c r="F374" s="35">
        <f t="shared" si="282"/>
        <v>6100000</v>
      </c>
      <c r="G374" s="40">
        <v>612791</v>
      </c>
      <c r="H374" s="25">
        <f t="shared" si="283"/>
        <v>6127910</v>
      </c>
      <c r="I374" s="15">
        <v>700000</v>
      </c>
      <c r="J374" s="17">
        <f t="shared" si="284"/>
        <v>7000000</v>
      </c>
      <c r="K374" s="28">
        <v>440000</v>
      </c>
      <c r="L374" s="29">
        <f t="shared" si="285"/>
        <v>4400000</v>
      </c>
      <c r="M374" s="47">
        <f t="shared" si="267"/>
        <v>611395.5</v>
      </c>
      <c r="N374" s="42">
        <f t="shared" si="286"/>
        <v>590697.75</v>
      </c>
      <c r="O374" s="43">
        <f t="shared" si="287"/>
        <v>-3.2677033220458451E-2</v>
      </c>
      <c r="P374" s="43">
        <f t="shared" si="288"/>
        <v>-3.7401953875734195E-2</v>
      </c>
      <c r="Q374" s="43">
        <f t="shared" si="289"/>
        <v>-0.18503921844970628</v>
      </c>
      <c r="R374" s="43">
        <f t="shared" si="290"/>
        <v>0.25511820554589892</v>
      </c>
      <c r="S374" s="21">
        <f t="shared" si="291"/>
        <v>108807.90758756155</v>
      </c>
      <c r="T374" s="22">
        <f t="shared" si="247"/>
        <v>699505.65758756152</v>
      </c>
      <c r="U374" s="22">
        <f t="shared" si="248"/>
        <v>481889.84241243848</v>
      </c>
      <c r="V374" s="21">
        <f t="shared" si="292"/>
        <v>610000</v>
      </c>
      <c r="W374" s="21">
        <f t="shared" si="293"/>
        <v>612791</v>
      </c>
      <c r="X374" s="21" t="str">
        <f t="shared" si="294"/>
        <v/>
      </c>
      <c r="Y374" s="21" t="str">
        <f t="shared" si="295"/>
        <v/>
      </c>
      <c r="Z374" s="23">
        <f t="shared" si="249"/>
        <v>611395.5</v>
      </c>
      <c r="AA374" s="20">
        <f t="shared" si="250"/>
        <v>2</v>
      </c>
      <c r="AB374" s="1" t="s">
        <v>863</v>
      </c>
      <c r="AE374" s="55"/>
      <c r="AF374" s="58">
        <f t="shared" si="246"/>
        <v>0</v>
      </c>
    </row>
    <row r="375" spans="1:32" ht="25.5" hidden="1" x14ac:dyDescent="0.2">
      <c r="A375" s="5" t="s">
        <v>729</v>
      </c>
      <c r="B375" s="10" t="s">
        <v>730</v>
      </c>
      <c r="C375" s="9" t="s">
        <v>17</v>
      </c>
      <c r="D375" s="12">
        <v>20</v>
      </c>
      <c r="E375" s="39">
        <v>668393</v>
      </c>
      <c r="F375" s="35">
        <f t="shared" si="282"/>
        <v>13367860</v>
      </c>
      <c r="G375" s="40">
        <v>602248</v>
      </c>
      <c r="H375" s="25">
        <f t="shared" si="283"/>
        <v>12044960</v>
      </c>
      <c r="I375" s="16">
        <v>825000</v>
      </c>
      <c r="J375" s="17">
        <f t="shared" si="284"/>
        <v>16500000</v>
      </c>
      <c r="K375" s="28">
        <v>495000</v>
      </c>
      <c r="L375" s="29">
        <f t="shared" si="285"/>
        <v>9900000</v>
      </c>
      <c r="M375" s="47">
        <f t="shared" si="267"/>
        <v>635320.5</v>
      </c>
      <c r="N375" s="42">
        <f t="shared" si="286"/>
        <v>647660.25</v>
      </c>
      <c r="O375" s="43">
        <f t="shared" si="287"/>
        <v>-3.2011768515977312E-2</v>
      </c>
      <c r="P375" s="43">
        <f t="shared" si="288"/>
        <v>7.0117395656132953E-2</v>
      </c>
      <c r="Q375" s="43">
        <f t="shared" si="289"/>
        <v>-0.27381601696259739</v>
      </c>
      <c r="R375" s="43">
        <f t="shared" si="290"/>
        <v>0.23571038982244163</v>
      </c>
      <c r="S375" s="21">
        <f t="shared" si="291"/>
        <v>138138.40671919112</v>
      </c>
      <c r="T375" s="22">
        <f t="shared" si="247"/>
        <v>785798.65671919112</v>
      </c>
      <c r="U375" s="22">
        <f t="shared" si="248"/>
        <v>509521.84328080888</v>
      </c>
      <c r="V375" s="21">
        <f t="shared" si="292"/>
        <v>668393</v>
      </c>
      <c r="W375" s="21">
        <f t="shared" si="293"/>
        <v>602248</v>
      </c>
      <c r="X375" s="21" t="str">
        <f t="shared" si="294"/>
        <v/>
      </c>
      <c r="Y375" s="21" t="str">
        <f t="shared" si="295"/>
        <v/>
      </c>
      <c r="Z375" s="23">
        <f t="shared" si="249"/>
        <v>635320.5</v>
      </c>
      <c r="AA375" s="20">
        <f t="shared" si="250"/>
        <v>2</v>
      </c>
      <c r="AB375" s="1" t="s">
        <v>863</v>
      </c>
      <c r="AE375" s="55"/>
      <c r="AF375" s="58">
        <f t="shared" si="246"/>
        <v>0</v>
      </c>
    </row>
    <row r="376" spans="1:32" ht="25.5" hidden="1" x14ac:dyDescent="0.2">
      <c r="A376" s="5" t="s">
        <v>731</v>
      </c>
      <c r="B376" s="10" t="s">
        <v>732</v>
      </c>
      <c r="C376" s="9" t="s">
        <v>17</v>
      </c>
      <c r="D376" s="12">
        <v>20</v>
      </c>
      <c r="E376" s="39">
        <v>543582</v>
      </c>
      <c r="F376" s="35">
        <f t="shared" si="282"/>
        <v>10871640</v>
      </c>
      <c r="G376" s="40">
        <v>546667</v>
      </c>
      <c r="H376" s="25">
        <f t="shared" si="283"/>
        <v>10933340</v>
      </c>
      <c r="I376" s="16">
        <v>498000</v>
      </c>
      <c r="J376" s="17">
        <f t="shared" si="284"/>
        <v>9960000</v>
      </c>
      <c r="K376" s="28">
        <v>440000</v>
      </c>
      <c r="L376" s="29">
        <f t="shared" si="285"/>
        <v>8800000</v>
      </c>
      <c r="M376" s="47">
        <f t="shared" ref="M376:M377" si="296">N376</f>
        <v>507062.25</v>
      </c>
      <c r="N376" s="46">
        <f t="shared" si="286"/>
        <v>507062.25</v>
      </c>
      <c r="O376" s="43">
        <f t="shared" si="287"/>
        <v>-7.2022222123615087E-2</v>
      </c>
      <c r="P376" s="43">
        <f t="shared" si="288"/>
        <v>-7.8106287738832769E-2</v>
      </c>
      <c r="Q376" s="43">
        <f t="shared" si="289"/>
        <v>1.7872066003730258E-2</v>
      </c>
      <c r="R376" s="43">
        <f t="shared" si="290"/>
        <v>0.1322564438587176</v>
      </c>
      <c r="S376" s="21">
        <f t="shared" si="291"/>
        <v>49938.956446011827</v>
      </c>
      <c r="T376" s="22">
        <f t="shared" si="247"/>
        <v>557001.20644601178</v>
      </c>
      <c r="U376" s="22">
        <f t="shared" si="248"/>
        <v>457123.29355398816</v>
      </c>
      <c r="V376" s="21">
        <f t="shared" si="292"/>
        <v>543582</v>
      </c>
      <c r="W376" s="21">
        <f t="shared" si="293"/>
        <v>546667</v>
      </c>
      <c r="X376" s="21">
        <f t="shared" si="294"/>
        <v>498000</v>
      </c>
      <c r="Y376" s="21" t="str">
        <f t="shared" si="295"/>
        <v/>
      </c>
      <c r="Z376" s="23">
        <f t="shared" si="249"/>
        <v>529416.33333333337</v>
      </c>
      <c r="AA376" s="20">
        <f t="shared" si="250"/>
        <v>3</v>
      </c>
      <c r="AB376" s="44" t="s">
        <v>873</v>
      </c>
      <c r="AE376" s="55"/>
      <c r="AF376" s="58">
        <f t="shared" si="246"/>
        <v>0</v>
      </c>
    </row>
    <row r="377" spans="1:32" ht="38.25" hidden="1" x14ac:dyDescent="0.2">
      <c r="A377" s="5" t="s">
        <v>733</v>
      </c>
      <c r="B377" s="10" t="s">
        <v>734</v>
      </c>
      <c r="C377" s="9" t="s">
        <v>17</v>
      </c>
      <c r="D377" s="12">
        <v>20</v>
      </c>
      <c r="E377" s="39">
        <v>467702</v>
      </c>
      <c r="F377" s="35">
        <f t="shared" si="282"/>
        <v>9354040</v>
      </c>
      <c r="G377" s="40">
        <v>511875</v>
      </c>
      <c r="H377" s="25">
        <f t="shared" si="283"/>
        <v>10237500</v>
      </c>
      <c r="I377" s="15">
        <v>365000</v>
      </c>
      <c r="J377" s="17">
        <f t="shared" si="284"/>
        <v>7300000</v>
      </c>
      <c r="K377" s="28">
        <v>460000</v>
      </c>
      <c r="L377" s="29">
        <f t="shared" si="285"/>
        <v>9200000</v>
      </c>
      <c r="M377" s="47">
        <f t="shared" si="296"/>
        <v>451144.25</v>
      </c>
      <c r="N377" s="46">
        <f t="shared" si="286"/>
        <v>451144.25</v>
      </c>
      <c r="O377" s="43">
        <f t="shared" si="287"/>
        <v>-3.6701675794382771E-2</v>
      </c>
      <c r="P377" s="43">
        <f t="shared" si="288"/>
        <v>-0.13461492637886874</v>
      </c>
      <c r="Q377" s="43">
        <f t="shared" si="289"/>
        <v>0.19094613308271136</v>
      </c>
      <c r="R377" s="43">
        <f t="shared" si="290"/>
        <v>-1.9629530909459625E-2</v>
      </c>
      <c r="S377" s="21">
        <f t="shared" si="291"/>
        <v>61810.568666828061</v>
      </c>
      <c r="T377" s="22">
        <f t="shared" si="247"/>
        <v>512954.81866682804</v>
      </c>
      <c r="U377" s="22">
        <f t="shared" si="248"/>
        <v>389333.68133317196</v>
      </c>
      <c r="V377" s="21">
        <f t="shared" si="292"/>
        <v>467702</v>
      </c>
      <c r="W377" s="21">
        <f t="shared" si="293"/>
        <v>511875</v>
      </c>
      <c r="X377" s="21" t="str">
        <f t="shared" si="294"/>
        <v/>
      </c>
      <c r="Y377" s="21">
        <f t="shared" si="295"/>
        <v>460000</v>
      </c>
      <c r="Z377" s="23">
        <f t="shared" si="249"/>
        <v>479859</v>
      </c>
      <c r="AA377" s="20">
        <f t="shared" si="250"/>
        <v>3</v>
      </c>
      <c r="AB377" s="44" t="s">
        <v>873</v>
      </c>
      <c r="AE377" s="55"/>
      <c r="AF377" s="58">
        <f t="shared" si="246"/>
        <v>0</v>
      </c>
    </row>
    <row r="378" spans="1:32" ht="38.25" hidden="1" x14ac:dyDescent="0.2">
      <c r="A378" s="5" t="s">
        <v>735</v>
      </c>
      <c r="B378" s="10" t="s">
        <v>736</v>
      </c>
      <c r="C378" s="9" t="s">
        <v>17</v>
      </c>
      <c r="D378" s="12">
        <v>20</v>
      </c>
      <c r="E378" s="39">
        <v>581519</v>
      </c>
      <c r="F378" s="35">
        <f t="shared" si="282"/>
        <v>11630380</v>
      </c>
      <c r="G378" s="40">
        <v>578190</v>
      </c>
      <c r="H378" s="25">
        <f t="shared" si="283"/>
        <v>11563800</v>
      </c>
      <c r="I378" s="15">
        <v>335000</v>
      </c>
      <c r="J378" s="17">
        <f t="shared" si="284"/>
        <v>6700000</v>
      </c>
      <c r="K378" s="28">
        <v>440000</v>
      </c>
      <c r="L378" s="29">
        <f t="shared" si="285"/>
        <v>8800000</v>
      </c>
      <c r="M378" s="47">
        <f t="shared" si="267"/>
        <v>533236.33333333337</v>
      </c>
      <c r="N378" s="42">
        <f t="shared" si="286"/>
        <v>483677.25</v>
      </c>
      <c r="O378" s="43">
        <f t="shared" si="287"/>
        <v>-0.20228726904149408</v>
      </c>
      <c r="P378" s="43">
        <f t="shared" si="288"/>
        <v>-0.19540458022369256</v>
      </c>
      <c r="Q378" s="43">
        <f t="shared" si="289"/>
        <v>0.30738938000495164</v>
      </c>
      <c r="R378" s="43">
        <f t="shared" si="290"/>
        <v>9.0302469260234997E-2</v>
      </c>
      <c r="S378" s="21">
        <f t="shared" si="291"/>
        <v>119049.42221720355</v>
      </c>
      <c r="T378" s="22">
        <f t="shared" si="247"/>
        <v>602726.67221720354</v>
      </c>
      <c r="U378" s="22">
        <f t="shared" si="248"/>
        <v>364627.82778279646</v>
      </c>
      <c r="V378" s="21">
        <f t="shared" si="292"/>
        <v>581519</v>
      </c>
      <c r="W378" s="21">
        <f t="shared" si="293"/>
        <v>578190</v>
      </c>
      <c r="X378" s="21" t="str">
        <f t="shared" si="294"/>
        <v/>
      </c>
      <c r="Y378" s="21">
        <f t="shared" si="295"/>
        <v>440000</v>
      </c>
      <c r="Z378" s="23">
        <f t="shared" si="249"/>
        <v>533236.33333333337</v>
      </c>
      <c r="AA378" s="20">
        <f t="shared" si="250"/>
        <v>3</v>
      </c>
      <c r="AB378" s="1" t="s">
        <v>863</v>
      </c>
      <c r="AE378" s="55"/>
      <c r="AF378" s="58">
        <f t="shared" si="246"/>
        <v>0</v>
      </c>
    </row>
    <row r="379" spans="1:32" ht="25.5" hidden="1" x14ac:dyDescent="0.2">
      <c r="A379" s="5" t="s">
        <v>737</v>
      </c>
      <c r="B379" s="10" t="s">
        <v>738</v>
      </c>
      <c r="C379" s="9" t="s">
        <v>17</v>
      </c>
      <c r="D379" s="12">
        <v>20</v>
      </c>
      <c r="E379" s="39">
        <v>513292</v>
      </c>
      <c r="F379" s="35">
        <f t="shared" si="282"/>
        <v>10265840</v>
      </c>
      <c r="G379" s="40">
        <v>561146</v>
      </c>
      <c r="H379" s="25">
        <f t="shared" si="283"/>
        <v>11222920</v>
      </c>
      <c r="I379" s="15">
        <v>365000</v>
      </c>
      <c r="J379" s="17">
        <f t="shared" si="284"/>
        <v>7300000</v>
      </c>
      <c r="K379" s="28">
        <v>44000</v>
      </c>
      <c r="L379" s="29">
        <f t="shared" si="285"/>
        <v>880000</v>
      </c>
      <c r="M379" s="47">
        <f t="shared" si="267"/>
        <v>479812.66666666669</v>
      </c>
      <c r="N379" s="42">
        <f t="shared" si="286"/>
        <v>370859.5</v>
      </c>
      <c r="O379" s="43">
        <f t="shared" si="287"/>
        <v>-0.38406054044725835</v>
      </c>
      <c r="P379" s="43">
        <f t="shared" si="288"/>
        <v>-0.51309592986023</v>
      </c>
      <c r="Q379" s="43">
        <f t="shared" si="289"/>
        <v>1.5799784015240292E-2</v>
      </c>
      <c r="R379" s="43">
        <f t="shared" si="290"/>
        <v>0.88135668629224817</v>
      </c>
      <c r="S379" s="21">
        <f t="shared" si="291"/>
        <v>233357.69083747809</v>
      </c>
      <c r="T379" s="22">
        <f t="shared" si="247"/>
        <v>604217.19083747803</v>
      </c>
      <c r="U379" s="22">
        <f t="shared" si="248"/>
        <v>137501.80916252191</v>
      </c>
      <c r="V379" s="21">
        <f t="shared" si="292"/>
        <v>513292</v>
      </c>
      <c r="W379" s="21">
        <f t="shared" si="293"/>
        <v>561146</v>
      </c>
      <c r="X379" s="21">
        <f t="shared" si="294"/>
        <v>365000</v>
      </c>
      <c r="Y379" s="21" t="str">
        <f t="shared" si="295"/>
        <v/>
      </c>
      <c r="Z379" s="23">
        <f t="shared" si="249"/>
        <v>479812.66666666669</v>
      </c>
      <c r="AA379" s="20">
        <f t="shared" si="250"/>
        <v>3</v>
      </c>
      <c r="AB379" s="1" t="s">
        <v>863</v>
      </c>
      <c r="AE379" s="55"/>
      <c r="AF379" s="58">
        <f t="shared" si="246"/>
        <v>0</v>
      </c>
    </row>
    <row r="380" spans="1:32" ht="25.5" hidden="1" x14ac:dyDescent="0.2">
      <c r="A380" s="5" t="s">
        <v>739</v>
      </c>
      <c r="B380" s="10" t="s">
        <v>740</v>
      </c>
      <c r="C380" s="9" t="s">
        <v>17</v>
      </c>
      <c r="D380" s="12">
        <v>25</v>
      </c>
      <c r="E380" s="39">
        <v>1256000</v>
      </c>
      <c r="F380" s="35">
        <f t="shared" si="282"/>
        <v>31400000</v>
      </c>
      <c r="G380" s="40">
        <v>1292833</v>
      </c>
      <c r="H380" s="25">
        <f t="shared" si="283"/>
        <v>32320825</v>
      </c>
      <c r="I380" s="16">
        <v>336800</v>
      </c>
      <c r="J380" s="17">
        <f t="shared" si="284"/>
        <v>8420000</v>
      </c>
      <c r="K380" s="28">
        <v>460000</v>
      </c>
      <c r="L380" s="29">
        <f t="shared" si="285"/>
        <v>11500000</v>
      </c>
      <c r="M380" s="47">
        <f t="shared" si="267"/>
        <v>836408.25</v>
      </c>
      <c r="N380" s="42">
        <f t="shared" si="286"/>
        <v>836408.25</v>
      </c>
      <c r="O380" s="43">
        <f t="shared" si="287"/>
        <v>-0.50165902835128651</v>
      </c>
      <c r="P380" s="43">
        <f t="shared" si="288"/>
        <v>-0.5456961358284067</v>
      </c>
      <c r="Q380" s="43">
        <f t="shared" si="289"/>
        <v>0.59732582742936835</v>
      </c>
      <c r="R380" s="43">
        <f t="shared" si="290"/>
        <v>0.45002933675032497</v>
      </c>
      <c r="S380" s="21">
        <f t="shared" si="291"/>
        <v>508485.45151811704</v>
      </c>
      <c r="T380" s="22">
        <f t="shared" si="247"/>
        <v>1344893.701518117</v>
      </c>
      <c r="U380" s="22">
        <f t="shared" si="248"/>
        <v>327922.79848188296</v>
      </c>
      <c r="V380" s="21">
        <f t="shared" si="292"/>
        <v>1256000</v>
      </c>
      <c r="W380" s="21">
        <f t="shared" si="293"/>
        <v>1292833</v>
      </c>
      <c r="X380" s="21">
        <f t="shared" si="294"/>
        <v>336800</v>
      </c>
      <c r="Y380" s="21">
        <f t="shared" si="295"/>
        <v>460000</v>
      </c>
      <c r="Z380" s="23">
        <f t="shared" si="249"/>
        <v>836408.25</v>
      </c>
      <c r="AA380" s="20">
        <f t="shared" si="250"/>
        <v>4</v>
      </c>
      <c r="AB380" s="1" t="s">
        <v>863</v>
      </c>
      <c r="AE380" s="55"/>
      <c r="AF380" s="58">
        <f t="shared" si="246"/>
        <v>0</v>
      </c>
    </row>
    <row r="381" spans="1:32" ht="25.5" hidden="1" x14ac:dyDescent="0.2">
      <c r="A381" s="5" t="s">
        <v>741</v>
      </c>
      <c r="B381" s="10" t="s">
        <v>742</v>
      </c>
      <c r="C381" s="9" t="s">
        <v>17</v>
      </c>
      <c r="D381" s="12">
        <v>30</v>
      </c>
      <c r="E381" s="39">
        <v>607477</v>
      </c>
      <c r="F381" s="35">
        <f t="shared" si="282"/>
        <v>18224310</v>
      </c>
      <c r="G381" s="40">
        <v>598359</v>
      </c>
      <c r="H381" s="25">
        <f t="shared" si="283"/>
        <v>17950770</v>
      </c>
      <c r="I381" s="16">
        <v>333800</v>
      </c>
      <c r="J381" s="17">
        <f t="shared" si="284"/>
        <v>10014000</v>
      </c>
      <c r="K381" s="28">
        <v>440000</v>
      </c>
      <c r="L381" s="29">
        <f t="shared" si="285"/>
        <v>13200000</v>
      </c>
      <c r="M381" s="47">
        <f t="shared" si="267"/>
        <v>548612</v>
      </c>
      <c r="N381" s="42">
        <f t="shared" si="286"/>
        <v>494909</v>
      </c>
      <c r="O381" s="43">
        <f t="shared" si="287"/>
        <v>-0.22745191540262955</v>
      </c>
      <c r="P381" s="43">
        <f t="shared" si="288"/>
        <v>-0.20902832641960445</v>
      </c>
      <c r="Q381" s="43">
        <f t="shared" si="289"/>
        <v>0.32553257265477087</v>
      </c>
      <c r="R381" s="43">
        <f t="shared" si="290"/>
        <v>0.11094766916746313</v>
      </c>
      <c r="S381" s="21">
        <f t="shared" si="291"/>
        <v>132091.59105963813</v>
      </c>
      <c r="T381" s="22">
        <f t="shared" si="247"/>
        <v>627000.59105963819</v>
      </c>
      <c r="U381" s="22">
        <f t="shared" si="248"/>
        <v>362817.40894036187</v>
      </c>
      <c r="V381" s="21">
        <f t="shared" si="292"/>
        <v>607477</v>
      </c>
      <c r="W381" s="21">
        <f t="shared" si="293"/>
        <v>598359</v>
      </c>
      <c r="X381" s="21" t="str">
        <f t="shared" si="294"/>
        <v/>
      </c>
      <c r="Y381" s="21">
        <f t="shared" si="295"/>
        <v>440000</v>
      </c>
      <c r="Z381" s="23">
        <f t="shared" si="249"/>
        <v>548612</v>
      </c>
      <c r="AA381" s="20">
        <f t="shared" si="250"/>
        <v>3</v>
      </c>
      <c r="AB381" s="1" t="s">
        <v>863</v>
      </c>
      <c r="AE381" s="55"/>
      <c r="AF381" s="58">
        <f t="shared" si="246"/>
        <v>0</v>
      </c>
    </row>
    <row r="382" spans="1:32" ht="63.75" hidden="1" x14ac:dyDescent="0.2">
      <c r="A382" s="5" t="s">
        <v>743</v>
      </c>
      <c r="B382" s="10" t="s">
        <v>744</v>
      </c>
      <c r="C382" s="9" t="s">
        <v>651</v>
      </c>
      <c r="D382" s="12">
        <v>3</v>
      </c>
      <c r="E382" s="39">
        <v>1303772</v>
      </c>
      <c r="F382" s="35">
        <f t="shared" si="282"/>
        <v>3911316</v>
      </c>
      <c r="G382" s="40">
        <v>1432695</v>
      </c>
      <c r="H382" s="25">
        <f t="shared" si="283"/>
        <v>4298085</v>
      </c>
      <c r="I382" s="15">
        <v>1750000</v>
      </c>
      <c r="J382" s="17">
        <f t="shared" si="284"/>
        <v>5250000</v>
      </c>
      <c r="K382" s="28">
        <v>1430000</v>
      </c>
      <c r="L382" s="29">
        <f t="shared" si="285"/>
        <v>4290000</v>
      </c>
      <c r="M382" s="47">
        <f>N382</f>
        <v>1479116.75</v>
      </c>
      <c r="N382" s="46">
        <f t="shared" si="286"/>
        <v>1479116.75</v>
      </c>
      <c r="O382" s="43">
        <f t="shared" si="287"/>
        <v>0.11854693011893758</v>
      </c>
      <c r="P382" s="43">
        <f t="shared" si="288"/>
        <v>3.1384777435587874E-2</v>
      </c>
      <c r="Q382" s="43">
        <f t="shared" si="289"/>
        <v>-0.18313851830830807</v>
      </c>
      <c r="R382" s="43">
        <f t="shared" si="290"/>
        <v>3.3206810753782623E-2</v>
      </c>
      <c r="S382" s="21">
        <f t="shared" si="291"/>
        <v>190342.63008826127</v>
      </c>
      <c r="T382" s="22">
        <f t="shared" si="247"/>
        <v>1669459.3800882613</v>
      </c>
      <c r="U382" s="22">
        <f t="shared" si="248"/>
        <v>1288774.1199117387</v>
      </c>
      <c r="V382" s="21">
        <f t="shared" si="292"/>
        <v>1303772</v>
      </c>
      <c r="W382" s="21">
        <f t="shared" si="293"/>
        <v>1432695</v>
      </c>
      <c r="X382" s="21" t="str">
        <f t="shared" si="294"/>
        <v/>
      </c>
      <c r="Y382" s="21">
        <f t="shared" si="295"/>
        <v>1430000</v>
      </c>
      <c r="Z382" s="23">
        <f t="shared" si="249"/>
        <v>1388822.3333333333</v>
      </c>
      <c r="AA382" s="20">
        <f t="shared" si="250"/>
        <v>3</v>
      </c>
      <c r="AB382" s="44" t="s">
        <v>873</v>
      </c>
      <c r="AE382" s="55"/>
      <c r="AF382" s="58">
        <f t="shared" si="246"/>
        <v>0</v>
      </c>
    </row>
    <row r="383" spans="1:32" s="87" customFormat="1" ht="192.75" customHeight="1" x14ac:dyDescent="0.25">
      <c r="A383" s="100" t="s">
        <v>745</v>
      </c>
      <c r="B383" s="110" t="s">
        <v>746</v>
      </c>
      <c r="C383" s="103" t="s">
        <v>20</v>
      </c>
      <c r="D383" s="104">
        <v>2</v>
      </c>
      <c r="E383" s="135">
        <v>622597</v>
      </c>
      <c r="F383" s="127">
        <f t="shared" si="282"/>
        <v>1245194</v>
      </c>
      <c r="G383" s="134">
        <v>679664</v>
      </c>
      <c r="H383" s="128">
        <f t="shared" si="283"/>
        <v>1359328</v>
      </c>
      <c r="I383" s="132">
        <v>3500000</v>
      </c>
      <c r="J383" s="161">
        <f t="shared" si="284"/>
        <v>7000000</v>
      </c>
      <c r="K383" s="154">
        <v>3080000</v>
      </c>
      <c r="L383" s="155">
        <f t="shared" si="285"/>
        <v>6160000</v>
      </c>
      <c r="M383" s="111">
        <f t="shared" si="267"/>
        <v>1970565.25</v>
      </c>
      <c r="N383" s="162">
        <f t="shared" si="286"/>
        <v>1970565.25</v>
      </c>
      <c r="O383" s="163">
        <f t="shared" si="287"/>
        <v>0.6840515684522499</v>
      </c>
      <c r="P383" s="163">
        <f t="shared" si="288"/>
        <v>0.65509185752666654</v>
      </c>
      <c r="Q383" s="163">
        <f t="shared" si="289"/>
        <v>-0.77614012020155121</v>
      </c>
      <c r="R383" s="163">
        <f t="shared" si="290"/>
        <v>-0.56300330577736513</v>
      </c>
      <c r="S383" s="164">
        <f t="shared" si="291"/>
        <v>1533347.1621776491</v>
      </c>
      <c r="T383" s="165">
        <f t="shared" si="247"/>
        <v>3503912.4121776493</v>
      </c>
      <c r="U383" s="165">
        <f t="shared" si="248"/>
        <v>437218.08782235091</v>
      </c>
      <c r="V383" s="164">
        <f t="shared" si="292"/>
        <v>622597</v>
      </c>
      <c r="W383" s="164">
        <f t="shared" si="293"/>
        <v>679664</v>
      </c>
      <c r="X383" s="164">
        <f t="shared" si="294"/>
        <v>3500000</v>
      </c>
      <c r="Y383" s="164">
        <f t="shared" si="295"/>
        <v>3080000</v>
      </c>
      <c r="Z383" s="129">
        <f t="shared" si="249"/>
        <v>1970565.25</v>
      </c>
      <c r="AA383" s="166">
        <f t="shared" si="250"/>
        <v>4</v>
      </c>
      <c r="AB383" s="89" t="s">
        <v>863</v>
      </c>
      <c r="AC383" s="89"/>
      <c r="AD383" s="89"/>
      <c r="AE383" s="130">
        <v>1</v>
      </c>
      <c r="AF383" s="131">
        <f t="shared" si="246"/>
        <v>1970565.25</v>
      </c>
    </row>
    <row r="384" spans="1:32" ht="25.5" hidden="1" x14ac:dyDescent="0.2">
      <c r="A384" s="5" t="s">
        <v>747</v>
      </c>
      <c r="B384" s="10" t="s">
        <v>748</v>
      </c>
      <c r="C384" s="9" t="s">
        <v>32</v>
      </c>
      <c r="D384" s="12">
        <v>20</v>
      </c>
      <c r="E384" s="39">
        <v>1810119</v>
      </c>
      <c r="F384" s="35">
        <f t="shared" si="282"/>
        <v>36202380</v>
      </c>
      <c r="G384" s="40">
        <v>1690939</v>
      </c>
      <c r="H384" s="25">
        <f t="shared" si="283"/>
        <v>33818780</v>
      </c>
      <c r="I384" s="15">
        <v>890000</v>
      </c>
      <c r="J384" s="17">
        <f t="shared" si="284"/>
        <v>17800000</v>
      </c>
      <c r="K384" s="28">
        <v>165000</v>
      </c>
      <c r="L384" s="29">
        <f t="shared" si="285"/>
        <v>3300000</v>
      </c>
      <c r="M384" s="47">
        <f t="shared" si="267"/>
        <v>1463686</v>
      </c>
      <c r="N384" s="42">
        <f t="shared" si="286"/>
        <v>1139014.5</v>
      </c>
      <c r="O384" s="43">
        <f t="shared" si="287"/>
        <v>-0.58919750363142875</v>
      </c>
      <c r="P384" s="43">
        <f t="shared" si="288"/>
        <v>-0.48456319037202777</v>
      </c>
      <c r="Q384" s="43">
        <f t="shared" si="289"/>
        <v>0.21862276555741833</v>
      </c>
      <c r="R384" s="43">
        <f t="shared" si="290"/>
        <v>0.8551379284460382</v>
      </c>
      <c r="S384" s="21">
        <f t="shared" si="291"/>
        <v>767184.10894234944</v>
      </c>
      <c r="T384" s="22">
        <f t="shared" si="247"/>
        <v>1906198.6089423494</v>
      </c>
      <c r="U384" s="22">
        <f t="shared" si="248"/>
        <v>371830.39105765056</v>
      </c>
      <c r="V384" s="21">
        <f t="shared" si="292"/>
        <v>1810119</v>
      </c>
      <c r="W384" s="21">
        <f t="shared" si="293"/>
        <v>1690939</v>
      </c>
      <c r="X384" s="21">
        <f t="shared" si="294"/>
        <v>890000</v>
      </c>
      <c r="Y384" s="21" t="str">
        <f t="shared" si="295"/>
        <v/>
      </c>
      <c r="Z384" s="23">
        <f t="shared" si="249"/>
        <v>1463686</v>
      </c>
      <c r="AA384" s="20">
        <f t="shared" si="250"/>
        <v>3</v>
      </c>
      <c r="AB384" s="1" t="s">
        <v>863</v>
      </c>
      <c r="AE384" s="55"/>
      <c r="AF384" s="58">
        <f t="shared" si="246"/>
        <v>0</v>
      </c>
    </row>
    <row r="385" spans="1:32" ht="38.25" hidden="1" x14ac:dyDescent="0.2">
      <c r="A385" s="5" t="s">
        <v>749</v>
      </c>
      <c r="B385" s="10" t="s">
        <v>750</v>
      </c>
      <c r="C385" s="9" t="s">
        <v>651</v>
      </c>
      <c r="D385" s="12">
        <v>1</v>
      </c>
      <c r="E385" s="39">
        <v>1250000</v>
      </c>
      <c r="F385" s="35">
        <f t="shared" si="282"/>
        <v>1250000</v>
      </c>
      <c r="G385" s="40">
        <v>1158508</v>
      </c>
      <c r="H385" s="25">
        <f t="shared" si="283"/>
        <v>1158508</v>
      </c>
      <c r="I385" s="15">
        <v>1500000</v>
      </c>
      <c r="J385" s="17">
        <f t="shared" si="284"/>
        <v>1500000</v>
      </c>
      <c r="K385" s="28">
        <v>715000</v>
      </c>
      <c r="L385" s="29">
        <f t="shared" si="285"/>
        <v>715000</v>
      </c>
      <c r="M385" s="47">
        <f t="shared" si="267"/>
        <v>1204254</v>
      </c>
      <c r="N385" s="42">
        <f t="shared" si="286"/>
        <v>1155877</v>
      </c>
      <c r="O385" s="43">
        <f t="shared" si="287"/>
        <v>-8.1429944535621024E-2</v>
      </c>
      <c r="P385" s="43">
        <f t="shared" si="288"/>
        <v>-2.2761937472586258E-3</v>
      </c>
      <c r="Q385" s="43">
        <f t="shared" si="289"/>
        <v>-0.29771593344274527</v>
      </c>
      <c r="R385" s="43">
        <f t="shared" si="290"/>
        <v>0.38142207172562481</v>
      </c>
      <c r="S385" s="21">
        <f t="shared" si="291"/>
        <v>327444.25965752808</v>
      </c>
      <c r="T385" s="22">
        <f t="shared" si="247"/>
        <v>1483321.259657528</v>
      </c>
      <c r="U385" s="22">
        <f t="shared" si="248"/>
        <v>828432.74034247198</v>
      </c>
      <c r="V385" s="21">
        <f t="shared" si="292"/>
        <v>1250000</v>
      </c>
      <c r="W385" s="21">
        <f t="shared" si="293"/>
        <v>1158508</v>
      </c>
      <c r="X385" s="21" t="str">
        <f t="shared" si="294"/>
        <v/>
      </c>
      <c r="Y385" s="21" t="str">
        <f t="shared" si="295"/>
        <v/>
      </c>
      <c r="Z385" s="23">
        <f t="shared" si="249"/>
        <v>1204254</v>
      </c>
      <c r="AA385" s="20">
        <f t="shared" si="250"/>
        <v>2</v>
      </c>
      <c r="AB385" s="1" t="s">
        <v>863</v>
      </c>
      <c r="AE385" s="55"/>
      <c r="AF385" s="58">
        <f t="shared" si="246"/>
        <v>0</v>
      </c>
    </row>
    <row r="386" spans="1:32" ht="38.25" hidden="1" x14ac:dyDescent="0.2">
      <c r="A386" s="5" t="s">
        <v>751</v>
      </c>
      <c r="B386" s="10" t="s">
        <v>752</v>
      </c>
      <c r="C386" s="9" t="s">
        <v>20</v>
      </c>
      <c r="D386" s="12">
        <v>1</v>
      </c>
      <c r="E386" s="39">
        <v>4200000</v>
      </c>
      <c r="F386" s="35">
        <f t="shared" si="282"/>
        <v>4200000</v>
      </c>
      <c r="G386" s="40">
        <v>4505487</v>
      </c>
      <c r="H386" s="25">
        <f t="shared" si="283"/>
        <v>4505487</v>
      </c>
      <c r="I386" s="15">
        <v>18900000</v>
      </c>
      <c r="J386" s="17">
        <f t="shared" si="284"/>
        <v>18900000</v>
      </c>
      <c r="K386" s="28">
        <v>3080000</v>
      </c>
      <c r="L386" s="29">
        <f t="shared" si="285"/>
        <v>3080000</v>
      </c>
      <c r="M386" s="47">
        <f t="shared" si="267"/>
        <v>3928495.6666666665</v>
      </c>
      <c r="N386" s="42">
        <f t="shared" si="286"/>
        <v>7671371.75</v>
      </c>
      <c r="O386" s="43">
        <f t="shared" si="287"/>
        <v>0.4525099112815123</v>
      </c>
      <c r="P386" s="43">
        <f t="shared" si="288"/>
        <v>0.41268821967857316</v>
      </c>
      <c r="Q386" s="43">
        <f t="shared" si="289"/>
        <v>-1.4637053992331945</v>
      </c>
      <c r="R386" s="43">
        <f t="shared" si="290"/>
        <v>0.59850726827310896</v>
      </c>
      <c r="S386" s="21">
        <f t="shared" si="291"/>
        <v>7510793.0118458364</v>
      </c>
      <c r="T386" s="22">
        <f t="shared" si="247"/>
        <v>15182164.761845836</v>
      </c>
      <c r="U386" s="22">
        <f t="shared" si="248"/>
        <v>160578.73815416358</v>
      </c>
      <c r="V386" s="21">
        <f t="shared" si="292"/>
        <v>4200000</v>
      </c>
      <c r="W386" s="21">
        <f t="shared" si="293"/>
        <v>4505487</v>
      </c>
      <c r="X386" s="21" t="str">
        <f t="shared" si="294"/>
        <v/>
      </c>
      <c r="Y386" s="21">
        <f t="shared" si="295"/>
        <v>3080000</v>
      </c>
      <c r="Z386" s="23">
        <f t="shared" si="249"/>
        <v>3928495.6666666665</v>
      </c>
      <c r="AA386" s="20">
        <f t="shared" si="250"/>
        <v>3</v>
      </c>
      <c r="AB386" s="1" t="s">
        <v>863</v>
      </c>
      <c r="AE386" s="55"/>
      <c r="AF386" s="58">
        <f t="shared" si="246"/>
        <v>0</v>
      </c>
    </row>
    <row r="387" spans="1:32" ht="51" hidden="1" x14ac:dyDescent="0.2">
      <c r="A387" s="5" t="s">
        <v>753</v>
      </c>
      <c r="B387" s="10" t="s">
        <v>754</v>
      </c>
      <c r="C387" s="9" t="s">
        <v>20</v>
      </c>
      <c r="D387" s="12">
        <v>10</v>
      </c>
      <c r="E387" s="39">
        <v>2240000</v>
      </c>
      <c r="F387" s="35">
        <f t="shared" si="282"/>
        <v>22400000</v>
      </c>
      <c r="G387" s="40">
        <v>2338365</v>
      </c>
      <c r="H387" s="25">
        <f t="shared" si="283"/>
        <v>23383650</v>
      </c>
      <c r="I387" s="15">
        <v>1700000</v>
      </c>
      <c r="J387" s="17">
        <f t="shared" si="284"/>
        <v>17000000</v>
      </c>
      <c r="K387" s="28">
        <v>2860000</v>
      </c>
      <c r="L387" s="29">
        <f t="shared" si="285"/>
        <v>28600000</v>
      </c>
      <c r="M387" s="47">
        <f t="shared" si="267"/>
        <v>2289182.5</v>
      </c>
      <c r="N387" s="42">
        <f t="shared" si="286"/>
        <v>2284591.25</v>
      </c>
      <c r="O387" s="43">
        <f t="shared" si="287"/>
        <v>1.9518261745946841E-2</v>
      </c>
      <c r="P387" s="43">
        <f t="shared" si="288"/>
        <v>-2.3537580300196037E-2</v>
      </c>
      <c r="Q387" s="43">
        <f t="shared" si="289"/>
        <v>0.25588439507504901</v>
      </c>
      <c r="R387" s="43">
        <f t="shared" si="290"/>
        <v>-0.25186507652079992</v>
      </c>
      <c r="S387" s="21">
        <f t="shared" si="291"/>
        <v>475297.15439177275</v>
      </c>
      <c r="T387" s="22">
        <f t="shared" si="247"/>
        <v>2759888.4043917726</v>
      </c>
      <c r="U387" s="22">
        <f t="shared" si="248"/>
        <v>1809294.0956082272</v>
      </c>
      <c r="V387" s="21">
        <f t="shared" si="292"/>
        <v>2240000</v>
      </c>
      <c r="W387" s="21">
        <f t="shared" si="293"/>
        <v>2338365</v>
      </c>
      <c r="X387" s="21" t="str">
        <f t="shared" si="294"/>
        <v/>
      </c>
      <c r="Y387" s="21" t="str">
        <f t="shared" si="295"/>
        <v/>
      </c>
      <c r="Z387" s="23">
        <f t="shared" si="249"/>
        <v>2289182.5</v>
      </c>
      <c r="AA387" s="20">
        <f t="shared" si="250"/>
        <v>2</v>
      </c>
      <c r="AB387" s="1" t="s">
        <v>863</v>
      </c>
      <c r="AE387" s="55"/>
      <c r="AF387" s="58">
        <f t="shared" si="246"/>
        <v>0</v>
      </c>
    </row>
    <row r="388" spans="1:32" ht="38.25" hidden="1" x14ac:dyDescent="0.2">
      <c r="A388" s="5" t="s">
        <v>755</v>
      </c>
      <c r="B388" s="10" t="s">
        <v>756</v>
      </c>
      <c r="C388" s="9" t="s">
        <v>20</v>
      </c>
      <c r="D388" s="12">
        <v>10</v>
      </c>
      <c r="E388" s="39">
        <v>5650000</v>
      </c>
      <c r="F388" s="35">
        <f t="shared" si="282"/>
        <v>56500000</v>
      </c>
      <c r="G388" s="40">
        <v>5679460</v>
      </c>
      <c r="H388" s="25">
        <f t="shared" si="283"/>
        <v>56794600</v>
      </c>
      <c r="I388" s="15">
        <v>1970000</v>
      </c>
      <c r="J388" s="17">
        <f t="shared" si="284"/>
        <v>19700000</v>
      </c>
      <c r="K388" s="28">
        <v>3080000</v>
      </c>
      <c r="L388" s="29">
        <f t="shared" si="285"/>
        <v>30800000</v>
      </c>
      <c r="M388" s="47">
        <f t="shared" si="267"/>
        <v>4803153.333333333</v>
      </c>
      <c r="N388" s="42">
        <f t="shared" si="286"/>
        <v>4094865</v>
      </c>
      <c r="O388" s="43">
        <f t="shared" si="287"/>
        <v>-0.37977686688083745</v>
      </c>
      <c r="P388" s="43">
        <f t="shared" si="288"/>
        <v>-0.38697124325221965</v>
      </c>
      <c r="Q388" s="43">
        <f t="shared" si="289"/>
        <v>0.51890965880438067</v>
      </c>
      <c r="R388" s="43">
        <f t="shared" si="290"/>
        <v>0.24783845132867632</v>
      </c>
      <c r="S388" s="21">
        <f t="shared" si="291"/>
        <v>1868545.6393230895</v>
      </c>
      <c r="T388" s="22">
        <f t="shared" si="247"/>
        <v>5963410.6393230893</v>
      </c>
      <c r="U388" s="22">
        <f t="shared" si="248"/>
        <v>2226319.3606769107</v>
      </c>
      <c r="V388" s="21">
        <f t="shared" si="292"/>
        <v>5650000</v>
      </c>
      <c r="W388" s="21">
        <f t="shared" si="293"/>
        <v>5679460</v>
      </c>
      <c r="X388" s="21" t="str">
        <f t="shared" si="294"/>
        <v/>
      </c>
      <c r="Y388" s="21">
        <f t="shared" si="295"/>
        <v>3080000</v>
      </c>
      <c r="Z388" s="23">
        <f t="shared" si="249"/>
        <v>4803153.333333333</v>
      </c>
      <c r="AA388" s="20">
        <f t="shared" si="250"/>
        <v>3</v>
      </c>
      <c r="AB388" s="1" t="s">
        <v>863</v>
      </c>
      <c r="AE388" s="55"/>
      <c r="AF388" s="58">
        <f t="shared" si="246"/>
        <v>0</v>
      </c>
    </row>
    <row r="389" spans="1:32" ht="38.25" hidden="1" x14ac:dyDescent="0.2">
      <c r="A389" s="5" t="s">
        <v>757</v>
      </c>
      <c r="B389" s="10" t="s">
        <v>758</v>
      </c>
      <c r="C389" s="9" t="s">
        <v>20</v>
      </c>
      <c r="D389" s="12">
        <v>5</v>
      </c>
      <c r="E389" s="39">
        <v>2350000</v>
      </c>
      <c r="F389" s="35">
        <f t="shared" si="282"/>
        <v>11750000</v>
      </c>
      <c r="G389" s="40">
        <v>2420890</v>
      </c>
      <c r="H389" s="25">
        <f t="shared" si="283"/>
        <v>12104450</v>
      </c>
      <c r="I389" s="15">
        <v>1580000</v>
      </c>
      <c r="J389" s="17">
        <f t="shared" si="284"/>
        <v>7900000</v>
      </c>
      <c r="K389" s="28">
        <v>2640000</v>
      </c>
      <c r="L389" s="29">
        <f t="shared" si="285"/>
        <v>13200000</v>
      </c>
      <c r="M389" s="47">
        <f t="shared" si="267"/>
        <v>2470296.6666666665</v>
      </c>
      <c r="N389" s="42">
        <f t="shared" si="286"/>
        <v>2247722.5</v>
      </c>
      <c r="O389" s="43">
        <f t="shared" si="287"/>
        <v>-4.5502725536626487E-2</v>
      </c>
      <c r="P389" s="43">
        <f t="shared" si="288"/>
        <v>-7.7041316265686666E-2</v>
      </c>
      <c r="Q389" s="43">
        <f t="shared" si="289"/>
        <v>0.29706625261792774</v>
      </c>
      <c r="R389" s="43">
        <f t="shared" si="290"/>
        <v>-0.17452221081561436</v>
      </c>
      <c r="S389" s="21">
        <f t="shared" si="291"/>
        <v>461946.11665395205</v>
      </c>
      <c r="T389" s="22">
        <f t="shared" si="247"/>
        <v>2709668.6166539518</v>
      </c>
      <c r="U389" s="22">
        <f t="shared" si="248"/>
        <v>1785776.383346048</v>
      </c>
      <c r="V389" s="21">
        <f t="shared" si="292"/>
        <v>2350000</v>
      </c>
      <c r="W389" s="21">
        <f t="shared" si="293"/>
        <v>2420890</v>
      </c>
      <c r="X389" s="21" t="str">
        <f t="shared" si="294"/>
        <v/>
      </c>
      <c r="Y389" s="21">
        <f t="shared" si="295"/>
        <v>2640000</v>
      </c>
      <c r="Z389" s="23">
        <f t="shared" si="249"/>
        <v>2470296.6666666665</v>
      </c>
      <c r="AA389" s="20">
        <f t="shared" si="250"/>
        <v>3</v>
      </c>
      <c r="AB389" s="1" t="s">
        <v>863</v>
      </c>
      <c r="AE389" s="55"/>
      <c r="AF389" s="58">
        <f t="shared" si="246"/>
        <v>0</v>
      </c>
    </row>
    <row r="390" spans="1:32" ht="38.25" hidden="1" x14ac:dyDescent="0.2">
      <c r="A390" s="5" t="s">
        <v>759</v>
      </c>
      <c r="B390" s="10" t="s">
        <v>760</v>
      </c>
      <c r="C390" s="9" t="s">
        <v>651</v>
      </c>
      <c r="D390" s="12">
        <v>1</v>
      </c>
      <c r="E390" s="39">
        <v>6552000</v>
      </c>
      <c r="F390" s="35">
        <f t="shared" si="282"/>
        <v>6552000</v>
      </c>
      <c r="G390" s="40">
        <v>6678374</v>
      </c>
      <c r="H390" s="25">
        <f t="shared" si="283"/>
        <v>6678374</v>
      </c>
      <c r="I390" s="15">
        <v>1460000</v>
      </c>
      <c r="J390" s="17">
        <f t="shared" si="284"/>
        <v>1460000</v>
      </c>
      <c r="K390" s="28">
        <v>3080000</v>
      </c>
      <c r="L390" s="29">
        <f t="shared" si="285"/>
        <v>3080000</v>
      </c>
      <c r="M390" s="47">
        <f t="shared" si="267"/>
        <v>5436791.333333333</v>
      </c>
      <c r="N390" s="42">
        <f t="shared" si="286"/>
        <v>4442593.5</v>
      </c>
      <c r="O390" s="43">
        <f t="shared" si="287"/>
        <v>-0.47481420481077108</v>
      </c>
      <c r="P390" s="43">
        <f t="shared" si="288"/>
        <v>-0.50326020150166784</v>
      </c>
      <c r="Q390" s="43">
        <f t="shared" si="289"/>
        <v>0.67136313506963896</v>
      </c>
      <c r="R390" s="43">
        <f t="shared" si="290"/>
        <v>0.30671127124279995</v>
      </c>
      <c r="S390" s="21">
        <f t="shared" si="291"/>
        <v>2594920.3750730003</v>
      </c>
      <c r="T390" s="22">
        <f t="shared" si="247"/>
        <v>7037513.8750730008</v>
      </c>
      <c r="U390" s="22">
        <f t="shared" si="248"/>
        <v>1847673.1249269997</v>
      </c>
      <c r="V390" s="21">
        <f t="shared" si="292"/>
        <v>6552000</v>
      </c>
      <c r="W390" s="21">
        <f t="shared" si="293"/>
        <v>6678374</v>
      </c>
      <c r="X390" s="21" t="str">
        <f t="shared" si="294"/>
        <v/>
      </c>
      <c r="Y390" s="21">
        <f t="shared" si="295"/>
        <v>3080000</v>
      </c>
      <c r="Z390" s="23">
        <f t="shared" si="249"/>
        <v>5436791.333333333</v>
      </c>
      <c r="AA390" s="20">
        <f t="shared" si="250"/>
        <v>3</v>
      </c>
      <c r="AB390" s="1" t="s">
        <v>863</v>
      </c>
      <c r="AE390" s="55"/>
      <c r="AF390" s="58">
        <f t="shared" si="246"/>
        <v>0</v>
      </c>
    </row>
    <row r="391" spans="1:32" ht="25.5" hidden="1" x14ac:dyDescent="0.2">
      <c r="A391" s="5" t="s">
        <v>761</v>
      </c>
      <c r="B391" s="10" t="s">
        <v>762</v>
      </c>
      <c r="C391" s="9" t="s">
        <v>651</v>
      </c>
      <c r="D391" s="12">
        <v>10</v>
      </c>
      <c r="E391" s="39">
        <v>1535000</v>
      </c>
      <c r="F391" s="35">
        <f t="shared" si="282"/>
        <v>15350000</v>
      </c>
      <c r="G391" s="40">
        <v>1383145</v>
      </c>
      <c r="H391" s="25">
        <f t="shared" si="283"/>
        <v>13831450</v>
      </c>
      <c r="I391" s="16">
        <v>1260000</v>
      </c>
      <c r="J391" s="17">
        <f t="shared" si="284"/>
        <v>12600000</v>
      </c>
      <c r="K391" s="28">
        <v>1716000</v>
      </c>
      <c r="L391" s="29">
        <f t="shared" si="285"/>
        <v>17160000</v>
      </c>
      <c r="M391" s="47">
        <f>N391</f>
        <v>1473536.25</v>
      </c>
      <c r="N391" s="46">
        <f t="shared" si="286"/>
        <v>1473536.25</v>
      </c>
      <c r="O391" s="43">
        <f t="shared" si="287"/>
        <v>-4.1711732575292926E-2</v>
      </c>
      <c r="P391" s="43">
        <f t="shared" si="288"/>
        <v>6.1343078597489553E-2</v>
      </c>
      <c r="Q391" s="43">
        <f t="shared" si="289"/>
        <v>0.14491414785350543</v>
      </c>
      <c r="R391" s="43">
        <f t="shared" si="290"/>
        <v>-0.16454549387570205</v>
      </c>
      <c r="S391" s="21">
        <f t="shared" si="291"/>
        <v>196921.95642669374</v>
      </c>
      <c r="T391" s="22">
        <f t="shared" si="247"/>
        <v>1670458.2064266938</v>
      </c>
      <c r="U391" s="22">
        <f t="shared" si="248"/>
        <v>1276614.2935733062</v>
      </c>
      <c r="V391" s="21">
        <f t="shared" si="292"/>
        <v>1535000</v>
      </c>
      <c r="W391" s="21">
        <f t="shared" si="293"/>
        <v>1383145</v>
      </c>
      <c r="X391" s="21" t="str">
        <f t="shared" si="294"/>
        <v/>
      </c>
      <c r="Y391" s="21" t="str">
        <f t="shared" si="295"/>
        <v/>
      </c>
      <c r="Z391" s="23">
        <f t="shared" si="249"/>
        <v>1459072.5</v>
      </c>
      <c r="AA391" s="20">
        <f t="shared" si="250"/>
        <v>2</v>
      </c>
      <c r="AB391" s="44" t="s">
        <v>873</v>
      </c>
      <c r="AE391" s="55"/>
      <c r="AF391" s="58">
        <f t="shared" si="246"/>
        <v>0</v>
      </c>
    </row>
    <row r="392" spans="1:32" ht="25.5" hidden="1" x14ac:dyDescent="0.2">
      <c r="A392" s="5" t="s">
        <v>763</v>
      </c>
      <c r="B392" s="10" t="s">
        <v>764</v>
      </c>
      <c r="C392" s="9" t="s">
        <v>651</v>
      </c>
      <c r="D392" s="12">
        <v>10</v>
      </c>
      <c r="E392" s="39">
        <v>2912000</v>
      </c>
      <c r="F392" s="35">
        <f t="shared" si="282"/>
        <v>29120000</v>
      </c>
      <c r="G392" s="40">
        <v>2810193</v>
      </c>
      <c r="H392" s="25">
        <f t="shared" si="283"/>
        <v>28101930</v>
      </c>
      <c r="I392" s="16">
        <v>1320000</v>
      </c>
      <c r="J392" s="17">
        <f t="shared" si="284"/>
        <v>13200000</v>
      </c>
      <c r="K392" s="28">
        <v>1980000</v>
      </c>
      <c r="L392" s="29">
        <f t="shared" si="285"/>
        <v>19800000</v>
      </c>
      <c r="M392" s="47">
        <f t="shared" si="267"/>
        <v>2567397.6666666665</v>
      </c>
      <c r="N392" s="42">
        <f t="shared" si="286"/>
        <v>2255548.25</v>
      </c>
      <c r="O392" s="43">
        <f t="shared" si="287"/>
        <v>-0.29103866432473779</v>
      </c>
      <c r="P392" s="43">
        <f t="shared" si="288"/>
        <v>-0.24590240975780508</v>
      </c>
      <c r="Q392" s="43">
        <f t="shared" si="289"/>
        <v>0.4147764296330172</v>
      </c>
      <c r="R392" s="43">
        <f t="shared" si="290"/>
        <v>0.12216464444952579</v>
      </c>
      <c r="S392" s="21">
        <f t="shared" si="291"/>
        <v>750496.96089474601</v>
      </c>
      <c r="T392" s="22">
        <f t="shared" si="247"/>
        <v>3006045.2108947458</v>
      </c>
      <c r="U392" s="22">
        <f t="shared" si="248"/>
        <v>1505051.289105254</v>
      </c>
      <c r="V392" s="21">
        <f t="shared" si="292"/>
        <v>2912000</v>
      </c>
      <c r="W392" s="21">
        <f t="shared" si="293"/>
        <v>2810193</v>
      </c>
      <c r="X392" s="21" t="str">
        <f t="shared" si="294"/>
        <v/>
      </c>
      <c r="Y392" s="21">
        <f t="shared" si="295"/>
        <v>1980000</v>
      </c>
      <c r="Z392" s="23">
        <f t="shared" si="249"/>
        <v>2567397.6666666665</v>
      </c>
      <c r="AA392" s="20">
        <f t="shared" si="250"/>
        <v>3</v>
      </c>
      <c r="AB392" s="1" t="s">
        <v>863</v>
      </c>
      <c r="AE392" s="55"/>
      <c r="AF392" s="58">
        <f t="shared" si="246"/>
        <v>0</v>
      </c>
    </row>
    <row r="393" spans="1:32" ht="25.5" hidden="1" x14ac:dyDescent="0.2">
      <c r="A393" s="5" t="s">
        <v>765</v>
      </c>
      <c r="B393" s="10" t="s">
        <v>766</v>
      </c>
      <c r="C393" s="9" t="s">
        <v>651</v>
      </c>
      <c r="D393" s="12">
        <v>4</v>
      </c>
      <c r="E393" s="39">
        <v>2812000</v>
      </c>
      <c r="F393" s="35">
        <f t="shared" si="282"/>
        <v>11248000</v>
      </c>
      <c r="G393" s="40">
        <v>3043714</v>
      </c>
      <c r="H393" s="25">
        <f t="shared" si="283"/>
        <v>12174856</v>
      </c>
      <c r="I393" s="16">
        <v>1050000</v>
      </c>
      <c r="J393" s="17">
        <f t="shared" si="284"/>
        <v>4200000</v>
      </c>
      <c r="K393" s="28">
        <v>1980000</v>
      </c>
      <c r="L393" s="29">
        <f t="shared" si="285"/>
        <v>7920000</v>
      </c>
      <c r="M393" s="47">
        <f t="shared" si="267"/>
        <v>2611904.6666666665</v>
      </c>
      <c r="N393" s="42">
        <f t="shared" si="286"/>
        <v>2221428.5</v>
      </c>
      <c r="O393" s="43">
        <f t="shared" si="287"/>
        <v>-0.26585213073479519</v>
      </c>
      <c r="P393" s="43">
        <f t="shared" si="288"/>
        <v>-0.37016068714343042</v>
      </c>
      <c r="Q393" s="43">
        <f t="shared" si="289"/>
        <v>0.52733117451225642</v>
      </c>
      <c r="R393" s="43">
        <f t="shared" si="290"/>
        <v>0.10868164336596919</v>
      </c>
      <c r="S393" s="21">
        <f t="shared" si="291"/>
        <v>904702.63831953832</v>
      </c>
      <c r="T393" s="22">
        <f t="shared" si="247"/>
        <v>3126131.1383195384</v>
      </c>
      <c r="U393" s="22">
        <f t="shared" si="248"/>
        <v>1316725.8616804616</v>
      </c>
      <c r="V393" s="21">
        <f t="shared" si="292"/>
        <v>2812000</v>
      </c>
      <c r="W393" s="21">
        <f t="shared" si="293"/>
        <v>3043714</v>
      </c>
      <c r="X393" s="21" t="str">
        <f t="shared" si="294"/>
        <v/>
      </c>
      <c r="Y393" s="21">
        <f t="shared" si="295"/>
        <v>1980000</v>
      </c>
      <c r="Z393" s="23">
        <f t="shared" si="249"/>
        <v>2611904.6666666665</v>
      </c>
      <c r="AA393" s="20">
        <f t="shared" si="250"/>
        <v>3</v>
      </c>
      <c r="AB393" s="1" t="s">
        <v>863</v>
      </c>
      <c r="AE393" s="55"/>
      <c r="AF393" s="58">
        <f t="shared" si="246"/>
        <v>0</v>
      </c>
    </row>
    <row r="394" spans="1:32" ht="25.5" hidden="1" x14ac:dyDescent="0.2">
      <c r="A394" s="5" t="s">
        <v>767</v>
      </c>
      <c r="B394" s="10" t="s">
        <v>768</v>
      </c>
      <c r="C394" s="9" t="s">
        <v>651</v>
      </c>
      <c r="D394" s="12">
        <v>4</v>
      </c>
      <c r="E394" s="39">
        <v>2712000</v>
      </c>
      <c r="F394" s="35">
        <f t="shared" si="282"/>
        <v>10848000</v>
      </c>
      <c r="G394" s="40">
        <v>2780088</v>
      </c>
      <c r="H394" s="25">
        <f t="shared" si="283"/>
        <v>11120352</v>
      </c>
      <c r="I394" s="16">
        <v>1050000</v>
      </c>
      <c r="J394" s="17">
        <f t="shared" si="284"/>
        <v>4200000</v>
      </c>
      <c r="K394" s="28">
        <v>1980000</v>
      </c>
      <c r="L394" s="29">
        <f t="shared" si="285"/>
        <v>7920000</v>
      </c>
      <c r="M394" s="47">
        <f t="shared" si="267"/>
        <v>2490696</v>
      </c>
      <c r="N394" s="42">
        <f t="shared" si="286"/>
        <v>2130522</v>
      </c>
      <c r="O394" s="43">
        <f t="shared" si="287"/>
        <v>-0.27292747974440057</v>
      </c>
      <c r="P394" s="43">
        <f t="shared" si="288"/>
        <v>-0.30488584487745252</v>
      </c>
      <c r="Q394" s="43">
        <f t="shared" si="289"/>
        <v>0.50716303328480061</v>
      </c>
      <c r="R394" s="43">
        <f t="shared" si="290"/>
        <v>7.0650291337052584E-2</v>
      </c>
      <c r="S394" s="21">
        <f t="shared" si="291"/>
        <v>806274.83275617624</v>
      </c>
      <c r="T394" s="22">
        <f t="shared" si="247"/>
        <v>2936796.8327561761</v>
      </c>
      <c r="U394" s="22">
        <f t="shared" si="248"/>
        <v>1324247.1672438239</v>
      </c>
      <c r="V394" s="21">
        <f t="shared" si="292"/>
        <v>2712000</v>
      </c>
      <c r="W394" s="21">
        <f t="shared" si="293"/>
        <v>2780088</v>
      </c>
      <c r="X394" s="21" t="str">
        <f t="shared" si="294"/>
        <v/>
      </c>
      <c r="Y394" s="21">
        <f t="shared" si="295"/>
        <v>1980000</v>
      </c>
      <c r="Z394" s="23">
        <f t="shared" si="249"/>
        <v>2490696</v>
      </c>
      <c r="AA394" s="20">
        <f t="shared" si="250"/>
        <v>3</v>
      </c>
      <c r="AB394" s="1" t="s">
        <v>863</v>
      </c>
      <c r="AE394" s="55"/>
      <c r="AF394" s="58">
        <f t="shared" si="246"/>
        <v>0</v>
      </c>
    </row>
    <row r="395" spans="1:32" ht="25.5" hidden="1" x14ac:dyDescent="0.2">
      <c r="A395" s="5" t="s">
        <v>769</v>
      </c>
      <c r="B395" s="10" t="s">
        <v>770</v>
      </c>
      <c r="C395" s="9" t="s">
        <v>651</v>
      </c>
      <c r="D395" s="12">
        <v>4</v>
      </c>
      <c r="E395" s="39">
        <v>2762000</v>
      </c>
      <c r="F395" s="35">
        <f t="shared" si="282"/>
        <v>11048000</v>
      </c>
      <c r="G395" s="40">
        <v>2832917</v>
      </c>
      <c r="H395" s="25">
        <f t="shared" si="283"/>
        <v>11331668</v>
      </c>
      <c r="I395" s="16">
        <v>1050000</v>
      </c>
      <c r="J395" s="17">
        <f t="shared" si="284"/>
        <v>4200000</v>
      </c>
      <c r="K395" s="28">
        <v>1980000</v>
      </c>
      <c r="L395" s="29">
        <f t="shared" si="285"/>
        <v>7920000</v>
      </c>
      <c r="M395" s="47">
        <f t="shared" si="267"/>
        <v>2524972.3333333335</v>
      </c>
      <c r="N395" s="42">
        <f t="shared" si="286"/>
        <v>2156229.25</v>
      </c>
      <c r="O395" s="43">
        <f t="shared" si="287"/>
        <v>-0.28093986295752171</v>
      </c>
      <c r="P395" s="43">
        <f t="shared" si="288"/>
        <v>-0.31382922293629023</v>
      </c>
      <c r="Q395" s="43">
        <f t="shared" si="289"/>
        <v>0.51303879214142001</v>
      </c>
      <c r="R395" s="43">
        <f t="shared" si="290"/>
        <v>8.1730293752392047E-2</v>
      </c>
      <c r="S395" s="21">
        <f t="shared" si="291"/>
        <v>832599.22625209263</v>
      </c>
      <c r="T395" s="22">
        <f t="shared" si="247"/>
        <v>2988828.4762520925</v>
      </c>
      <c r="U395" s="22">
        <f t="shared" si="248"/>
        <v>1323630.0237479075</v>
      </c>
      <c r="V395" s="21">
        <f t="shared" si="292"/>
        <v>2762000</v>
      </c>
      <c r="W395" s="21">
        <f t="shared" si="293"/>
        <v>2832917</v>
      </c>
      <c r="X395" s="21" t="str">
        <f t="shared" si="294"/>
        <v/>
      </c>
      <c r="Y395" s="21">
        <f t="shared" si="295"/>
        <v>1980000</v>
      </c>
      <c r="Z395" s="23">
        <f t="shared" si="249"/>
        <v>2524972.3333333335</v>
      </c>
      <c r="AA395" s="20">
        <f t="shared" si="250"/>
        <v>3</v>
      </c>
      <c r="AB395" s="1" t="s">
        <v>863</v>
      </c>
      <c r="AE395" s="55"/>
      <c r="AF395" s="58">
        <f t="shared" ref="AF395:AF437" si="297">+AE395*M395</f>
        <v>0</v>
      </c>
    </row>
    <row r="396" spans="1:32" ht="15" hidden="1" x14ac:dyDescent="0.2">
      <c r="A396" s="5" t="s">
        <v>771</v>
      </c>
      <c r="B396" s="10" t="s">
        <v>772</v>
      </c>
      <c r="C396" s="9" t="s">
        <v>32</v>
      </c>
      <c r="D396" s="12">
        <v>30</v>
      </c>
      <c r="E396" s="39">
        <v>360000</v>
      </c>
      <c r="F396" s="35">
        <f t="shared" si="282"/>
        <v>10800000</v>
      </c>
      <c r="G396" s="40">
        <v>379314</v>
      </c>
      <c r="H396" s="25">
        <f t="shared" si="283"/>
        <v>11379420</v>
      </c>
      <c r="I396" s="16">
        <v>459800</v>
      </c>
      <c r="J396" s="17">
        <f t="shared" si="284"/>
        <v>13794000</v>
      </c>
      <c r="K396" s="28">
        <v>350000</v>
      </c>
      <c r="L396" s="29">
        <f t="shared" si="285"/>
        <v>10500000</v>
      </c>
      <c r="M396" s="47">
        <f>N396</f>
        <v>387278.5</v>
      </c>
      <c r="N396" s="46">
        <f t="shared" si="286"/>
        <v>387278.5</v>
      </c>
      <c r="O396" s="43">
        <f t="shared" si="287"/>
        <v>7.0436391382428964E-2</v>
      </c>
      <c r="P396" s="43">
        <f t="shared" si="288"/>
        <v>2.0565303780096245E-2</v>
      </c>
      <c r="Q396" s="43">
        <f t="shared" si="289"/>
        <v>-0.18725929789544216</v>
      </c>
      <c r="R396" s="43">
        <f t="shared" si="290"/>
        <v>9.6257602732917058E-2</v>
      </c>
      <c r="S396" s="21">
        <f t="shared" si="291"/>
        <v>49855.137973265439</v>
      </c>
      <c r="T396" s="22">
        <f t="shared" ref="T396:T442" si="298">N396+S396</f>
        <v>437133.63797326543</v>
      </c>
      <c r="U396" s="22">
        <f t="shared" ref="U396:U442" si="299">N396-S396</f>
        <v>337423.36202673457</v>
      </c>
      <c r="V396" s="21">
        <f t="shared" si="292"/>
        <v>360000</v>
      </c>
      <c r="W396" s="21">
        <f t="shared" si="293"/>
        <v>379314</v>
      </c>
      <c r="X396" s="21" t="str">
        <f t="shared" si="294"/>
        <v/>
      </c>
      <c r="Y396" s="21">
        <f t="shared" si="295"/>
        <v>350000</v>
      </c>
      <c r="Z396" s="23">
        <f t="shared" ref="Z396:Z442" si="300">AVERAGE(V396:Y396)</f>
        <v>363104.66666666669</v>
      </c>
      <c r="AA396" s="20">
        <f t="shared" ref="AA396:AA442" si="301">COUNT(V396:Y396)</f>
        <v>3</v>
      </c>
      <c r="AB396" s="44" t="s">
        <v>873</v>
      </c>
      <c r="AE396" s="55"/>
      <c r="AF396" s="58">
        <f t="shared" si="297"/>
        <v>0</v>
      </c>
    </row>
    <row r="397" spans="1:32" ht="25.5" hidden="1" x14ac:dyDescent="0.2">
      <c r="A397" s="5" t="s">
        <v>773</v>
      </c>
      <c r="B397" s="10" t="s">
        <v>774</v>
      </c>
      <c r="C397" s="9" t="s">
        <v>651</v>
      </c>
      <c r="D397" s="12">
        <v>4</v>
      </c>
      <c r="E397" s="39">
        <v>2053000</v>
      </c>
      <c r="F397" s="35">
        <f t="shared" si="282"/>
        <v>8212000</v>
      </c>
      <c r="G397" s="40">
        <v>2004238</v>
      </c>
      <c r="H397" s="25">
        <f t="shared" si="283"/>
        <v>8016952</v>
      </c>
      <c r="I397" s="16">
        <v>1225000</v>
      </c>
      <c r="J397" s="17">
        <f t="shared" si="284"/>
        <v>4900000</v>
      </c>
      <c r="K397" s="28">
        <v>990000</v>
      </c>
      <c r="L397" s="29">
        <f t="shared" si="285"/>
        <v>3960000</v>
      </c>
      <c r="M397" s="47">
        <f t="shared" si="267"/>
        <v>1760746</v>
      </c>
      <c r="N397" s="42">
        <f t="shared" si="286"/>
        <v>1568059.5</v>
      </c>
      <c r="O397" s="43">
        <f t="shared" si="287"/>
        <v>-0.3092615426901848</v>
      </c>
      <c r="P397" s="43">
        <f t="shared" si="288"/>
        <v>-0.27816450842586016</v>
      </c>
      <c r="Q397" s="43">
        <f t="shared" si="289"/>
        <v>0.21877964452241772</v>
      </c>
      <c r="R397" s="43">
        <f t="shared" si="290"/>
        <v>0.36864640659362735</v>
      </c>
      <c r="S397" s="21">
        <f t="shared" si="291"/>
        <v>540759.21273798007</v>
      </c>
      <c r="T397" s="22">
        <f t="shared" si="298"/>
        <v>2108818.7127379803</v>
      </c>
      <c r="U397" s="22">
        <f t="shared" si="299"/>
        <v>1027300.2872620199</v>
      </c>
      <c r="V397" s="21">
        <f t="shared" si="292"/>
        <v>2053000</v>
      </c>
      <c r="W397" s="21">
        <f t="shared" si="293"/>
        <v>2004238</v>
      </c>
      <c r="X397" s="21">
        <f t="shared" si="294"/>
        <v>1225000</v>
      </c>
      <c r="Y397" s="21" t="str">
        <f t="shared" si="295"/>
        <v/>
      </c>
      <c r="Z397" s="23">
        <f t="shared" si="300"/>
        <v>1760746</v>
      </c>
      <c r="AA397" s="20">
        <f t="shared" si="301"/>
        <v>3</v>
      </c>
      <c r="AB397" s="1" t="s">
        <v>863</v>
      </c>
      <c r="AE397" s="55"/>
      <c r="AF397" s="58">
        <f t="shared" si="297"/>
        <v>0</v>
      </c>
    </row>
    <row r="398" spans="1:32" ht="15.75" hidden="1" x14ac:dyDescent="0.2">
      <c r="A398" s="8">
        <v>19</v>
      </c>
      <c r="B398" s="255" t="s">
        <v>775</v>
      </c>
      <c r="C398" s="255"/>
      <c r="D398" s="255"/>
      <c r="E398" s="255"/>
      <c r="F398" s="255"/>
      <c r="G398" s="49"/>
      <c r="H398" s="49"/>
      <c r="I398" s="49"/>
      <c r="J398" s="49"/>
      <c r="K398" s="49"/>
      <c r="L398" s="49"/>
      <c r="M398" s="59"/>
      <c r="N398" s="256"/>
      <c r="O398" s="257"/>
      <c r="P398" s="257"/>
      <c r="Q398" s="257"/>
      <c r="R398" s="257"/>
      <c r="S398" s="257"/>
      <c r="T398" s="257"/>
      <c r="U398" s="257"/>
      <c r="V398" s="257"/>
      <c r="W398" s="257"/>
      <c r="X398" s="257"/>
      <c r="Y398" s="257"/>
      <c r="Z398" s="257"/>
      <c r="AA398" s="258"/>
      <c r="AB398" s="1" t="s">
        <v>863</v>
      </c>
      <c r="AE398" s="55"/>
      <c r="AF398" s="58">
        <f t="shared" si="297"/>
        <v>0</v>
      </c>
    </row>
    <row r="399" spans="1:32" ht="15" hidden="1" x14ac:dyDescent="0.2">
      <c r="A399" s="5" t="s">
        <v>776</v>
      </c>
      <c r="B399" s="10" t="s">
        <v>777</v>
      </c>
      <c r="C399" s="9" t="s">
        <v>32</v>
      </c>
      <c r="D399" s="12">
        <v>20</v>
      </c>
      <c r="E399" s="36">
        <v>45845.8</v>
      </c>
      <c r="F399" s="35">
        <f t="shared" ref="F399:F428" si="302">+D399*E399</f>
        <v>916916</v>
      </c>
      <c r="G399" s="40">
        <v>43942</v>
      </c>
      <c r="H399" s="25">
        <f t="shared" ref="H399:H428" si="303">+D399*G399</f>
        <v>878840</v>
      </c>
      <c r="I399" s="16">
        <v>35650</v>
      </c>
      <c r="J399" s="17">
        <f t="shared" ref="J399:J428" si="304">+I399*D399</f>
        <v>713000</v>
      </c>
      <c r="K399" s="28">
        <v>100000</v>
      </c>
      <c r="L399" s="29">
        <f t="shared" ref="L399:L428" si="305">+K399*D399</f>
        <v>2000000</v>
      </c>
      <c r="M399" s="47">
        <f t="shared" si="267"/>
        <v>41812.6</v>
      </c>
      <c r="N399" s="42">
        <f t="shared" ref="N399:N428" si="306">AVERAGE(E399,G399,I399,K399)</f>
        <v>56359.45</v>
      </c>
      <c r="O399" s="43">
        <f t="shared" ref="O399:O428" si="307">1-E399/N399</f>
        <v>0.18654635558012</v>
      </c>
      <c r="P399" s="43">
        <f t="shared" ref="P399:P428" si="308">1-G399/N399</f>
        <v>0.22032596130728743</v>
      </c>
      <c r="Q399" s="43">
        <f t="shared" ref="Q399:Q428" si="309">1-I399/N399</f>
        <v>0.36745301808303665</v>
      </c>
      <c r="R399" s="43">
        <f t="shared" ref="R399:R428" si="310">1-K399/N399</f>
        <v>-0.7743253349704442</v>
      </c>
      <c r="S399" s="21">
        <f t="shared" ref="S399:S428" si="311">STDEV(E399,G399,I399,K399)</f>
        <v>29428.494266781643</v>
      </c>
      <c r="T399" s="22">
        <f t="shared" si="298"/>
        <v>85787.944266781647</v>
      </c>
      <c r="U399" s="22">
        <f t="shared" si="299"/>
        <v>26930.955733218354</v>
      </c>
      <c r="V399" s="21">
        <f t="shared" ref="V399:V428" si="312">IF(AND(E399&lt;=$T399,E399&gt;=$U399),E399,"")</f>
        <v>45845.8</v>
      </c>
      <c r="W399" s="21">
        <f t="shared" ref="W399:W428" si="313">IF(AND(G399&lt;=$T399,G399&gt;=$U399),G399,"")</f>
        <v>43942</v>
      </c>
      <c r="X399" s="21">
        <f t="shared" ref="X399:X428" si="314">IF(AND(I399&lt;=$T399,I399&gt;=$U399),I399,"")</f>
        <v>35650</v>
      </c>
      <c r="Y399" s="21" t="str">
        <f t="shared" ref="Y399:Y428" si="315">IF(AND(K399&lt;=$T399,K399&gt;=$U399),K399,"")</f>
        <v/>
      </c>
      <c r="Z399" s="23">
        <f t="shared" si="300"/>
        <v>41812.6</v>
      </c>
      <c r="AA399" s="20">
        <f t="shared" si="301"/>
        <v>3</v>
      </c>
      <c r="AB399" s="1" t="s">
        <v>863</v>
      </c>
      <c r="AE399" s="55"/>
      <c r="AF399" s="58">
        <f t="shared" si="297"/>
        <v>0</v>
      </c>
    </row>
    <row r="400" spans="1:32" ht="15" hidden="1" x14ac:dyDescent="0.2">
      <c r="A400" s="5" t="s">
        <v>778</v>
      </c>
      <c r="B400" s="10" t="s">
        <v>779</v>
      </c>
      <c r="C400" s="9" t="s">
        <v>32</v>
      </c>
      <c r="D400" s="12">
        <v>20</v>
      </c>
      <c r="E400" s="36">
        <v>78330.2</v>
      </c>
      <c r="F400" s="35">
        <f t="shared" si="302"/>
        <v>1566604</v>
      </c>
      <c r="G400" s="40">
        <v>78177</v>
      </c>
      <c r="H400" s="25">
        <f t="shared" si="303"/>
        <v>1563540</v>
      </c>
      <c r="I400" s="16">
        <v>99300</v>
      </c>
      <c r="J400" s="17">
        <f t="shared" si="304"/>
        <v>1986000</v>
      </c>
      <c r="K400" s="28">
        <v>450000</v>
      </c>
      <c r="L400" s="29">
        <f t="shared" si="305"/>
        <v>9000000</v>
      </c>
      <c r="M400" s="47">
        <f t="shared" si="267"/>
        <v>85269.066666666666</v>
      </c>
      <c r="N400" s="42">
        <f t="shared" si="306"/>
        <v>176451.8</v>
      </c>
      <c r="O400" s="43">
        <f t="shared" si="307"/>
        <v>0.55608160415478902</v>
      </c>
      <c r="P400" s="43">
        <f t="shared" si="308"/>
        <v>0.55694982992522601</v>
      </c>
      <c r="Q400" s="43">
        <f t="shared" si="309"/>
        <v>0.43724008482769794</v>
      </c>
      <c r="R400" s="43">
        <f t="shared" si="310"/>
        <v>-1.5502715189077132</v>
      </c>
      <c r="S400" s="21">
        <f t="shared" si="311"/>
        <v>182635.15786770085</v>
      </c>
      <c r="T400" s="22">
        <f t="shared" si="298"/>
        <v>359086.95786770084</v>
      </c>
      <c r="U400" s="22">
        <f t="shared" si="299"/>
        <v>-6183.3578677008627</v>
      </c>
      <c r="V400" s="21">
        <f t="shared" si="312"/>
        <v>78330.2</v>
      </c>
      <c r="W400" s="21">
        <f t="shared" si="313"/>
        <v>78177</v>
      </c>
      <c r="X400" s="21">
        <f t="shared" si="314"/>
        <v>99300</v>
      </c>
      <c r="Y400" s="21" t="str">
        <f t="shared" si="315"/>
        <v/>
      </c>
      <c r="Z400" s="23">
        <f t="shared" si="300"/>
        <v>85269.066666666666</v>
      </c>
      <c r="AA400" s="20">
        <f t="shared" si="301"/>
        <v>3</v>
      </c>
      <c r="AB400" s="1" t="s">
        <v>863</v>
      </c>
      <c r="AE400" s="55"/>
      <c r="AF400" s="58">
        <f t="shared" si="297"/>
        <v>0</v>
      </c>
    </row>
    <row r="401" spans="1:32" ht="15" hidden="1" x14ac:dyDescent="0.2">
      <c r="A401" s="5" t="s">
        <v>780</v>
      </c>
      <c r="B401" s="10" t="s">
        <v>781</v>
      </c>
      <c r="C401" s="9" t="s">
        <v>32</v>
      </c>
      <c r="D401" s="12">
        <v>5</v>
      </c>
      <c r="E401" s="36">
        <v>53056.9</v>
      </c>
      <c r="F401" s="35">
        <f t="shared" si="302"/>
        <v>265284.5</v>
      </c>
      <c r="G401" s="40">
        <v>47790</v>
      </c>
      <c r="H401" s="25">
        <f t="shared" si="303"/>
        <v>238950</v>
      </c>
      <c r="I401" s="16">
        <v>75850</v>
      </c>
      <c r="J401" s="17">
        <f t="shared" si="304"/>
        <v>379250</v>
      </c>
      <c r="K401" s="28">
        <v>170000</v>
      </c>
      <c r="L401" s="29">
        <f t="shared" si="305"/>
        <v>850000</v>
      </c>
      <c r="M401" s="47">
        <f t="shared" si="267"/>
        <v>58898.966666666667</v>
      </c>
      <c r="N401" s="42">
        <f t="shared" si="306"/>
        <v>86674.225000000006</v>
      </c>
      <c r="O401" s="43">
        <f t="shared" si="307"/>
        <v>0.38785838581192966</v>
      </c>
      <c r="P401" s="43">
        <f t="shared" si="308"/>
        <v>0.44862500933812799</v>
      </c>
      <c r="Q401" s="43">
        <f t="shared" si="309"/>
        <v>0.12488401251929282</v>
      </c>
      <c r="R401" s="43">
        <f t="shared" si="310"/>
        <v>-0.96136740766935014</v>
      </c>
      <c r="S401" s="21">
        <f t="shared" si="311"/>
        <v>56869.605590940802</v>
      </c>
      <c r="T401" s="22">
        <f t="shared" si="298"/>
        <v>143543.83059094081</v>
      </c>
      <c r="U401" s="22">
        <f t="shared" si="299"/>
        <v>29804.619409059203</v>
      </c>
      <c r="V401" s="21">
        <f t="shared" si="312"/>
        <v>53056.9</v>
      </c>
      <c r="W401" s="21">
        <f t="shared" si="313"/>
        <v>47790</v>
      </c>
      <c r="X401" s="21">
        <f t="shared" si="314"/>
        <v>75850</v>
      </c>
      <c r="Y401" s="21" t="str">
        <f t="shared" si="315"/>
        <v/>
      </c>
      <c r="Z401" s="23">
        <f t="shared" si="300"/>
        <v>58898.966666666667</v>
      </c>
      <c r="AA401" s="20">
        <f t="shared" si="301"/>
        <v>3</v>
      </c>
      <c r="AB401" s="1" t="s">
        <v>863</v>
      </c>
      <c r="AE401" s="55"/>
      <c r="AF401" s="58">
        <f t="shared" si="297"/>
        <v>0</v>
      </c>
    </row>
    <row r="402" spans="1:32" ht="15" hidden="1" x14ac:dyDescent="0.2">
      <c r="A402" s="5" t="s">
        <v>782</v>
      </c>
      <c r="B402" s="10" t="s">
        <v>783</v>
      </c>
      <c r="C402" s="9" t="s">
        <v>32</v>
      </c>
      <c r="D402" s="12">
        <v>40</v>
      </c>
      <c r="E402" s="36">
        <v>33555.599999999999</v>
      </c>
      <c r="F402" s="35">
        <f t="shared" si="302"/>
        <v>1342224</v>
      </c>
      <c r="G402" s="40">
        <v>30869</v>
      </c>
      <c r="H402" s="25">
        <f t="shared" si="303"/>
        <v>1234760</v>
      </c>
      <c r="I402" s="16">
        <v>65900</v>
      </c>
      <c r="J402" s="17">
        <f t="shared" si="304"/>
        <v>2636000</v>
      </c>
      <c r="K402" s="28">
        <v>50000</v>
      </c>
      <c r="L402" s="29">
        <f t="shared" si="305"/>
        <v>2000000</v>
      </c>
      <c r="M402" s="47">
        <f t="shared" si="267"/>
        <v>38141.533333333333</v>
      </c>
      <c r="N402" s="42">
        <f t="shared" si="306"/>
        <v>45081.15</v>
      </c>
      <c r="O402" s="43">
        <f t="shared" si="307"/>
        <v>0.25566228900549348</v>
      </c>
      <c r="P402" s="43">
        <f t="shared" si="308"/>
        <v>0.31525704202310723</v>
      </c>
      <c r="Q402" s="43">
        <f t="shared" si="309"/>
        <v>-0.46180831677985146</v>
      </c>
      <c r="R402" s="43">
        <f t="shared" si="310"/>
        <v>-0.10911101424874925</v>
      </c>
      <c r="S402" s="21">
        <f t="shared" si="311"/>
        <v>16252.621440555364</v>
      </c>
      <c r="T402" s="22">
        <f t="shared" si="298"/>
        <v>61333.771440555363</v>
      </c>
      <c r="U402" s="22">
        <f t="shared" si="299"/>
        <v>28828.52855944464</v>
      </c>
      <c r="V402" s="21">
        <f t="shared" si="312"/>
        <v>33555.599999999999</v>
      </c>
      <c r="W402" s="21">
        <f t="shared" si="313"/>
        <v>30869</v>
      </c>
      <c r="X402" s="21" t="str">
        <f t="shared" si="314"/>
        <v/>
      </c>
      <c r="Y402" s="21">
        <f t="shared" si="315"/>
        <v>50000</v>
      </c>
      <c r="Z402" s="23">
        <f t="shared" si="300"/>
        <v>38141.533333333333</v>
      </c>
      <c r="AA402" s="20">
        <f t="shared" si="301"/>
        <v>3</v>
      </c>
      <c r="AB402" s="1" t="s">
        <v>863</v>
      </c>
      <c r="AE402" s="55"/>
      <c r="AF402" s="58">
        <f t="shared" si="297"/>
        <v>0</v>
      </c>
    </row>
    <row r="403" spans="1:32" ht="15" hidden="1" x14ac:dyDescent="0.2">
      <c r="A403" s="5" t="s">
        <v>784</v>
      </c>
      <c r="B403" s="10" t="s">
        <v>785</v>
      </c>
      <c r="C403" s="9" t="s">
        <v>32</v>
      </c>
      <c r="D403" s="12">
        <v>30</v>
      </c>
      <c r="E403" s="36">
        <v>71557.2</v>
      </c>
      <c r="F403" s="35">
        <f t="shared" si="302"/>
        <v>2146716</v>
      </c>
      <c r="G403" s="40">
        <v>65063</v>
      </c>
      <c r="H403" s="25">
        <f t="shared" si="303"/>
        <v>1951890</v>
      </c>
      <c r="I403" s="16">
        <v>48900</v>
      </c>
      <c r="J403" s="17">
        <f t="shared" si="304"/>
        <v>1467000</v>
      </c>
      <c r="K403" s="28">
        <v>85000</v>
      </c>
      <c r="L403" s="29">
        <f t="shared" si="305"/>
        <v>2550000</v>
      </c>
      <c r="M403" s="47">
        <f t="shared" si="267"/>
        <v>68310.100000000006</v>
      </c>
      <c r="N403" s="42">
        <f t="shared" si="306"/>
        <v>67630.05</v>
      </c>
      <c r="O403" s="43">
        <f t="shared" si="307"/>
        <v>-5.806812208478318E-2</v>
      </c>
      <c r="P403" s="43">
        <f t="shared" si="308"/>
        <v>3.7957239422416578E-2</v>
      </c>
      <c r="Q403" s="43">
        <f t="shared" si="309"/>
        <v>0.2769486345197143</v>
      </c>
      <c r="R403" s="43">
        <f t="shared" si="310"/>
        <v>-0.25683775185734747</v>
      </c>
      <c r="S403" s="21">
        <f t="shared" si="311"/>
        <v>14994.9123464149</v>
      </c>
      <c r="T403" s="22">
        <f t="shared" si="298"/>
        <v>82624.962346414904</v>
      </c>
      <c r="U403" s="22">
        <f t="shared" si="299"/>
        <v>52635.137653585101</v>
      </c>
      <c r="V403" s="21">
        <f t="shared" si="312"/>
        <v>71557.2</v>
      </c>
      <c r="W403" s="21">
        <f t="shared" si="313"/>
        <v>65063</v>
      </c>
      <c r="X403" s="21" t="str">
        <f t="shared" si="314"/>
        <v/>
      </c>
      <c r="Y403" s="21" t="str">
        <f t="shared" si="315"/>
        <v/>
      </c>
      <c r="Z403" s="23">
        <f t="shared" si="300"/>
        <v>68310.100000000006</v>
      </c>
      <c r="AA403" s="20">
        <f t="shared" si="301"/>
        <v>2</v>
      </c>
      <c r="AB403" s="1" t="s">
        <v>863</v>
      </c>
      <c r="AE403" s="55"/>
      <c r="AF403" s="58">
        <f t="shared" si="297"/>
        <v>0</v>
      </c>
    </row>
    <row r="404" spans="1:32" ht="15" hidden="1" x14ac:dyDescent="0.2">
      <c r="A404" s="5" t="s">
        <v>786</v>
      </c>
      <c r="B404" s="10" t="s">
        <v>787</v>
      </c>
      <c r="C404" s="9" t="s">
        <v>32</v>
      </c>
      <c r="D404" s="12">
        <v>30</v>
      </c>
      <c r="E404" s="36">
        <v>70028.399999999994</v>
      </c>
      <c r="F404" s="35">
        <f t="shared" si="302"/>
        <v>2100852</v>
      </c>
      <c r="G404" s="40">
        <v>72965</v>
      </c>
      <c r="H404" s="25">
        <f t="shared" si="303"/>
        <v>2188950</v>
      </c>
      <c r="I404" s="16">
        <v>44549</v>
      </c>
      <c r="J404" s="17">
        <f t="shared" si="304"/>
        <v>1336470</v>
      </c>
      <c r="K404" s="28">
        <v>120000</v>
      </c>
      <c r="L404" s="29">
        <f t="shared" si="305"/>
        <v>3600000</v>
      </c>
      <c r="M404" s="47">
        <f t="shared" si="267"/>
        <v>71496.7</v>
      </c>
      <c r="N404" s="42">
        <f t="shared" si="306"/>
        <v>76885.600000000006</v>
      </c>
      <c r="O404" s="43">
        <f t="shared" si="307"/>
        <v>8.9187051931701289E-2</v>
      </c>
      <c r="P404" s="43">
        <f t="shared" si="308"/>
        <v>5.0992643615969779E-2</v>
      </c>
      <c r="Q404" s="43">
        <f t="shared" si="309"/>
        <v>0.42058070692041172</v>
      </c>
      <c r="R404" s="43">
        <f t="shared" si="310"/>
        <v>-0.56076040246808234</v>
      </c>
      <c r="S404" s="21">
        <f t="shared" si="311"/>
        <v>31447.837674048937</v>
      </c>
      <c r="T404" s="22">
        <f t="shared" si="298"/>
        <v>108333.43767404894</v>
      </c>
      <c r="U404" s="22">
        <f t="shared" si="299"/>
        <v>45437.762325951073</v>
      </c>
      <c r="V404" s="21">
        <f t="shared" si="312"/>
        <v>70028.399999999994</v>
      </c>
      <c r="W404" s="21">
        <f t="shared" si="313"/>
        <v>72965</v>
      </c>
      <c r="X404" s="21" t="str">
        <f t="shared" si="314"/>
        <v/>
      </c>
      <c r="Y404" s="21" t="str">
        <f t="shared" si="315"/>
        <v/>
      </c>
      <c r="Z404" s="23">
        <f t="shared" si="300"/>
        <v>71496.7</v>
      </c>
      <c r="AA404" s="20">
        <f t="shared" si="301"/>
        <v>2</v>
      </c>
      <c r="AB404" s="1" t="s">
        <v>863</v>
      </c>
      <c r="AE404" s="55"/>
      <c r="AF404" s="58">
        <f t="shared" si="297"/>
        <v>0</v>
      </c>
    </row>
    <row r="405" spans="1:32" ht="15" hidden="1" x14ac:dyDescent="0.2">
      <c r="A405" s="5" t="s">
        <v>788</v>
      </c>
      <c r="B405" s="10" t="s">
        <v>789</v>
      </c>
      <c r="C405" s="9" t="s">
        <v>32</v>
      </c>
      <c r="D405" s="12">
        <v>30</v>
      </c>
      <c r="E405" s="36">
        <v>55758.3</v>
      </c>
      <c r="F405" s="35">
        <f t="shared" si="302"/>
        <v>1672749</v>
      </c>
      <c r="G405" s="40">
        <v>50851</v>
      </c>
      <c r="H405" s="25">
        <f t="shared" si="303"/>
        <v>1525530</v>
      </c>
      <c r="I405" s="16">
        <v>56900</v>
      </c>
      <c r="J405" s="17">
        <f t="shared" si="304"/>
        <v>1707000</v>
      </c>
      <c r="K405" s="28">
        <v>180000</v>
      </c>
      <c r="L405" s="29">
        <f t="shared" si="305"/>
        <v>5400000</v>
      </c>
      <c r="M405" s="47">
        <f t="shared" si="267"/>
        <v>54503.1</v>
      </c>
      <c r="N405" s="42">
        <f t="shared" si="306"/>
        <v>85877.324999999997</v>
      </c>
      <c r="O405" s="43">
        <f t="shared" si="307"/>
        <v>0.35072150884997866</v>
      </c>
      <c r="P405" s="43">
        <f t="shared" si="308"/>
        <v>0.4078646487882569</v>
      </c>
      <c r="Q405" s="43">
        <f t="shared" si="309"/>
        <v>0.33742696340390199</v>
      </c>
      <c r="R405" s="43">
        <f t="shared" si="310"/>
        <v>-1.0960131210421378</v>
      </c>
      <c r="S405" s="21">
        <f t="shared" si="311"/>
        <v>62803.297215107799</v>
      </c>
      <c r="T405" s="22">
        <f t="shared" si="298"/>
        <v>148680.62221510778</v>
      </c>
      <c r="U405" s="22">
        <f t="shared" si="299"/>
        <v>23074.027784892198</v>
      </c>
      <c r="V405" s="21">
        <f t="shared" si="312"/>
        <v>55758.3</v>
      </c>
      <c r="W405" s="21">
        <f t="shared" si="313"/>
        <v>50851</v>
      </c>
      <c r="X405" s="21">
        <f t="shared" si="314"/>
        <v>56900</v>
      </c>
      <c r="Y405" s="21" t="str">
        <f t="shared" si="315"/>
        <v/>
      </c>
      <c r="Z405" s="23">
        <f t="shared" si="300"/>
        <v>54503.1</v>
      </c>
      <c r="AA405" s="20">
        <f t="shared" si="301"/>
        <v>3</v>
      </c>
      <c r="AB405" s="1" t="s">
        <v>863</v>
      </c>
      <c r="AE405" s="55"/>
      <c r="AF405" s="58">
        <f t="shared" si="297"/>
        <v>0</v>
      </c>
    </row>
    <row r="406" spans="1:32" ht="15" hidden="1" x14ac:dyDescent="0.2">
      <c r="A406" s="5" t="s">
        <v>790</v>
      </c>
      <c r="B406" s="10" t="s">
        <v>791</v>
      </c>
      <c r="C406" s="9" t="s">
        <v>32</v>
      </c>
      <c r="D406" s="12">
        <v>10</v>
      </c>
      <c r="E406" s="36">
        <v>1127711</v>
      </c>
      <c r="F406" s="35">
        <f t="shared" si="302"/>
        <v>11277110</v>
      </c>
      <c r="G406" s="40">
        <v>1187273</v>
      </c>
      <c r="H406" s="25">
        <f t="shared" si="303"/>
        <v>11872730</v>
      </c>
      <c r="I406" s="16">
        <v>325000</v>
      </c>
      <c r="J406" s="17">
        <f t="shared" si="304"/>
        <v>3250000</v>
      </c>
      <c r="K406" s="28">
        <v>980000</v>
      </c>
      <c r="L406" s="29">
        <f t="shared" si="305"/>
        <v>9800000</v>
      </c>
      <c r="M406" s="47">
        <f t="shared" si="267"/>
        <v>1098328</v>
      </c>
      <c r="N406" s="42">
        <f t="shared" si="306"/>
        <v>904996</v>
      </c>
      <c r="O406" s="43">
        <f t="shared" si="307"/>
        <v>-0.24609501036468662</v>
      </c>
      <c r="P406" s="43">
        <f t="shared" si="308"/>
        <v>-0.31190966589907587</v>
      </c>
      <c r="Q406" s="43">
        <f t="shared" si="309"/>
        <v>0.64088239064040065</v>
      </c>
      <c r="R406" s="43">
        <f t="shared" si="310"/>
        <v>-8.2877714376638156E-2</v>
      </c>
      <c r="S406" s="21">
        <f t="shared" si="311"/>
        <v>396359.78436516487</v>
      </c>
      <c r="T406" s="22">
        <f t="shared" si="298"/>
        <v>1301355.7843651648</v>
      </c>
      <c r="U406" s="22">
        <f t="shared" si="299"/>
        <v>508636.21563483513</v>
      </c>
      <c r="V406" s="21">
        <f t="shared" si="312"/>
        <v>1127711</v>
      </c>
      <c r="W406" s="21">
        <f t="shared" si="313"/>
        <v>1187273</v>
      </c>
      <c r="X406" s="21" t="str">
        <f t="shared" si="314"/>
        <v/>
      </c>
      <c r="Y406" s="21">
        <f t="shared" si="315"/>
        <v>980000</v>
      </c>
      <c r="Z406" s="23">
        <f t="shared" si="300"/>
        <v>1098328</v>
      </c>
      <c r="AA406" s="20">
        <f t="shared" si="301"/>
        <v>3</v>
      </c>
      <c r="AB406" s="1" t="s">
        <v>863</v>
      </c>
      <c r="AE406" s="55"/>
      <c r="AF406" s="58">
        <f t="shared" si="297"/>
        <v>0</v>
      </c>
    </row>
    <row r="407" spans="1:32" ht="25.5" hidden="1" x14ac:dyDescent="0.2">
      <c r="A407" s="5" t="s">
        <v>792</v>
      </c>
      <c r="B407" s="10" t="s">
        <v>793</v>
      </c>
      <c r="C407" s="9" t="s">
        <v>32</v>
      </c>
      <c r="D407" s="12">
        <v>20</v>
      </c>
      <c r="E407" s="36">
        <v>76043.5</v>
      </c>
      <c r="F407" s="35">
        <f t="shared" si="302"/>
        <v>1520870</v>
      </c>
      <c r="G407" s="40">
        <v>75799</v>
      </c>
      <c r="H407" s="25">
        <f t="shared" si="303"/>
        <v>1515980</v>
      </c>
      <c r="I407" s="16">
        <v>63300</v>
      </c>
      <c r="J407" s="17">
        <f t="shared" si="304"/>
        <v>1266000</v>
      </c>
      <c r="K407" s="28">
        <v>80000</v>
      </c>
      <c r="L407" s="29">
        <f t="shared" si="305"/>
        <v>1600000</v>
      </c>
      <c r="M407" s="47">
        <f>N407</f>
        <v>73785.625</v>
      </c>
      <c r="N407" s="46">
        <f t="shared" si="306"/>
        <v>73785.625</v>
      </c>
      <c r="O407" s="43">
        <f t="shared" si="307"/>
        <v>-3.0600472653040445E-2</v>
      </c>
      <c r="P407" s="43">
        <f t="shared" si="308"/>
        <v>-2.72868190789195E-2</v>
      </c>
      <c r="Q407" s="43">
        <f t="shared" si="309"/>
        <v>0.14210932007420141</v>
      </c>
      <c r="R407" s="43">
        <f t="shared" si="310"/>
        <v>-8.4222028342241462E-2</v>
      </c>
      <c r="S407" s="21">
        <f t="shared" si="311"/>
        <v>7250.7118429273314</v>
      </c>
      <c r="T407" s="22">
        <f t="shared" si="298"/>
        <v>81036.336842927325</v>
      </c>
      <c r="U407" s="22">
        <f t="shared" si="299"/>
        <v>66534.913157072675</v>
      </c>
      <c r="V407" s="21">
        <f t="shared" si="312"/>
        <v>76043.5</v>
      </c>
      <c r="W407" s="21">
        <f t="shared" si="313"/>
        <v>75799</v>
      </c>
      <c r="X407" s="21" t="str">
        <f t="shared" si="314"/>
        <v/>
      </c>
      <c r="Y407" s="21">
        <f t="shared" si="315"/>
        <v>80000</v>
      </c>
      <c r="Z407" s="23">
        <f t="shared" si="300"/>
        <v>77280.833333333328</v>
      </c>
      <c r="AA407" s="20">
        <f t="shared" si="301"/>
        <v>3</v>
      </c>
      <c r="AB407" s="44" t="s">
        <v>873</v>
      </c>
      <c r="AE407" s="55"/>
      <c r="AF407" s="58">
        <f t="shared" si="297"/>
        <v>0</v>
      </c>
    </row>
    <row r="408" spans="1:32" ht="38.25" hidden="1" x14ac:dyDescent="0.2">
      <c r="A408" s="5" t="s">
        <v>794</v>
      </c>
      <c r="B408" s="10" t="s">
        <v>795</v>
      </c>
      <c r="C408" s="9" t="s">
        <v>651</v>
      </c>
      <c r="D408" s="12">
        <v>10</v>
      </c>
      <c r="E408" s="36">
        <v>3400000</v>
      </c>
      <c r="F408" s="35">
        <f t="shared" si="302"/>
        <v>34000000</v>
      </c>
      <c r="G408" s="40">
        <v>3668532</v>
      </c>
      <c r="H408" s="25">
        <f t="shared" si="303"/>
        <v>36685320</v>
      </c>
      <c r="I408" s="15">
        <v>1800000</v>
      </c>
      <c r="J408" s="17">
        <f t="shared" si="304"/>
        <v>18000000</v>
      </c>
      <c r="K408" s="28">
        <v>165000</v>
      </c>
      <c r="L408" s="29">
        <f t="shared" si="305"/>
        <v>1650000</v>
      </c>
      <c r="M408" s="47">
        <f t="shared" si="267"/>
        <v>2956177.3333333335</v>
      </c>
      <c r="N408" s="42">
        <f t="shared" si="306"/>
        <v>2258383</v>
      </c>
      <c r="O408" s="43">
        <f t="shared" si="307"/>
        <v>-0.50550194541846971</v>
      </c>
      <c r="P408" s="43">
        <f t="shared" si="308"/>
        <v>-0.62440648906762042</v>
      </c>
      <c r="Q408" s="43">
        <f t="shared" si="309"/>
        <v>0.202969558307869</v>
      </c>
      <c r="R408" s="43">
        <f t="shared" si="310"/>
        <v>0.92693887617822135</v>
      </c>
      <c r="S408" s="21">
        <f t="shared" si="311"/>
        <v>1621128.9210781478</v>
      </c>
      <c r="T408" s="22">
        <f t="shared" si="298"/>
        <v>3879511.9210781478</v>
      </c>
      <c r="U408" s="22">
        <f t="shared" si="299"/>
        <v>637254.07892185217</v>
      </c>
      <c r="V408" s="21">
        <f t="shared" si="312"/>
        <v>3400000</v>
      </c>
      <c r="W408" s="21">
        <f t="shared" si="313"/>
        <v>3668532</v>
      </c>
      <c r="X408" s="21">
        <f t="shared" si="314"/>
        <v>1800000</v>
      </c>
      <c r="Y408" s="21" t="str">
        <f t="shared" si="315"/>
        <v/>
      </c>
      <c r="Z408" s="23">
        <f t="shared" si="300"/>
        <v>2956177.3333333335</v>
      </c>
      <c r="AA408" s="20">
        <f t="shared" si="301"/>
        <v>3</v>
      </c>
      <c r="AB408" s="1" t="s">
        <v>863</v>
      </c>
      <c r="AE408" s="55"/>
      <c r="AF408" s="58">
        <f t="shared" si="297"/>
        <v>0</v>
      </c>
    </row>
    <row r="409" spans="1:32" ht="38.25" hidden="1" x14ac:dyDescent="0.2">
      <c r="A409" s="5" t="s">
        <v>796</v>
      </c>
      <c r="B409" s="10" t="s">
        <v>797</v>
      </c>
      <c r="C409" s="9" t="s">
        <v>651</v>
      </c>
      <c r="D409" s="12">
        <v>3</v>
      </c>
      <c r="E409" s="36">
        <v>3100000</v>
      </c>
      <c r="F409" s="35">
        <f t="shared" si="302"/>
        <v>9300000</v>
      </c>
      <c r="G409" s="40">
        <v>2879649</v>
      </c>
      <c r="H409" s="25">
        <f t="shared" si="303"/>
        <v>8638947</v>
      </c>
      <c r="I409" s="15">
        <v>1670000</v>
      </c>
      <c r="J409" s="17">
        <f t="shared" si="304"/>
        <v>5010000</v>
      </c>
      <c r="K409" s="28">
        <v>1420000</v>
      </c>
      <c r="L409" s="29">
        <f t="shared" si="305"/>
        <v>4260000</v>
      </c>
      <c r="M409" s="47">
        <f t="shared" si="267"/>
        <v>2549883</v>
      </c>
      <c r="N409" s="42">
        <f t="shared" si="306"/>
        <v>2267412.25</v>
      </c>
      <c r="O409" s="43">
        <f t="shared" si="307"/>
        <v>-0.36719734137451177</v>
      </c>
      <c r="P409" s="43">
        <f t="shared" si="308"/>
        <v>-0.27001563125541028</v>
      </c>
      <c r="Q409" s="43">
        <f t="shared" si="309"/>
        <v>0.26347756125953714</v>
      </c>
      <c r="R409" s="43">
        <f t="shared" si="310"/>
        <v>0.37373541137038491</v>
      </c>
      <c r="S409" s="21">
        <f t="shared" si="311"/>
        <v>845191.3229955195</v>
      </c>
      <c r="T409" s="22">
        <f t="shared" si="298"/>
        <v>3112603.5729955193</v>
      </c>
      <c r="U409" s="22">
        <f t="shared" si="299"/>
        <v>1422220.9270044805</v>
      </c>
      <c r="V409" s="21">
        <f t="shared" si="312"/>
        <v>3100000</v>
      </c>
      <c r="W409" s="21">
        <f t="shared" si="313"/>
        <v>2879649</v>
      </c>
      <c r="X409" s="21">
        <f t="shared" si="314"/>
        <v>1670000</v>
      </c>
      <c r="Y409" s="21" t="str">
        <f t="shared" si="315"/>
        <v/>
      </c>
      <c r="Z409" s="23">
        <f t="shared" si="300"/>
        <v>2549883</v>
      </c>
      <c r="AA409" s="20">
        <f t="shared" si="301"/>
        <v>3</v>
      </c>
      <c r="AB409" s="1" t="s">
        <v>863</v>
      </c>
      <c r="AE409" s="55"/>
      <c r="AF409" s="58">
        <f t="shared" si="297"/>
        <v>0</v>
      </c>
    </row>
    <row r="410" spans="1:32" ht="15" hidden="1" x14ac:dyDescent="0.2">
      <c r="A410" s="5" t="s">
        <v>798</v>
      </c>
      <c r="B410" s="10" t="s">
        <v>799</v>
      </c>
      <c r="C410" s="9" t="s">
        <v>20</v>
      </c>
      <c r="D410" s="12">
        <v>2</v>
      </c>
      <c r="E410" s="36">
        <v>4000000</v>
      </c>
      <c r="F410" s="35">
        <f t="shared" si="302"/>
        <v>8000000</v>
      </c>
      <c r="G410" s="40">
        <v>4001141</v>
      </c>
      <c r="H410" s="25">
        <f t="shared" si="303"/>
        <v>8002282</v>
      </c>
      <c r="I410" s="15">
        <v>1450000</v>
      </c>
      <c r="J410" s="17">
        <f t="shared" si="304"/>
        <v>2900000</v>
      </c>
      <c r="K410" s="31"/>
      <c r="L410" s="29">
        <f t="shared" si="305"/>
        <v>0</v>
      </c>
      <c r="M410" s="47">
        <f t="shared" si="267"/>
        <v>4000570.5</v>
      </c>
      <c r="N410" s="42">
        <f t="shared" si="306"/>
        <v>3150380.3333333335</v>
      </c>
      <c r="O410" s="43">
        <f t="shared" si="307"/>
        <v>-0.26968796677565177</v>
      </c>
      <c r="P410" s="43">
        <f t="shared" si="308"/>
        <v>-0.2700501452681745</v>
      </c>
      <c r="Q410" s="43">
        <f t="shared" si="309"/>
        <v>0.53973811204382627</v>
      </c>
      <c r="R410" s="43">
        <f t="shared" si="310"/>
        <v>1</v>
      </c>
      <c r="S410" s="21">
        <f t="shared" si="311"/>
        <v>1472572.6752728825</v>
      </c>
      <c r="T410" s="22">
        <f t="shared" si="298"/>
        <v>4622953.0086062159</v>
      </c>
      <c r="U410" s="22">
        <f t="shared" si="299"/>
        <v>1677807.658060451</v>
      </c>
      <c r="V410" s="21">
        <f t="shared" si="312"/>
        <v>4000000</v>
      </c>
      <c r="W410" s="21">
        <f t="shared" si="313"/>
        <v>4001141</v>
      </c>
      <c r="X410" s="21" t="str">
        <f t="shared" si="314"/>
        <v/>
      </c>
      <c r="Y410" s="21" t="str">
        <f t="shared" si="315"/>
        <v/>
      </c>
      <c r="Z410" s="23">
        <f t="shared" si="300"/>
        <v>4000570.5</v>
      </c>
      <c r="AA410" s="20">
        <f t="shared" si="301"/>
        <v>2</v>
      </c>
      <c r="AB410" s="1" t="s">
        <v>863</v>
      </c>
      <c r="AE410" s="55"/>
      <c r="AF410" s="58">
        <f t="shared" si="297"/>
        <v>0</v>
      </c>
    </row>
    <row r="411" spans="1:32" ht="38.25" hidden="1" x14ac:dyDescent="0.2">
      <c r="A411" s="5" t="s">
        <v>800</v>
      </c>
      <c r="B411" s="10" t="s">
        <v>801</v>
      </c>
      <c r="C411" s="9" t="s">
        <v>32</v>
      </c>
      <c r="D411" s="12">
        <v>10</v>
      </c>
      <c r="E411" s="36">
        <v>1700000</v>
      </c>
      <c r="F411" s="35">
        <f t="shared" si="302"/>
        <v>17000000</v>
      </c>
      <c r="G411" s="40">
        <v>1533764</v>
      </c>
      <c r="H411" s="25">
        <f t="shared" si="303"/>
        <v>15337640</v>
      </c>
      <c r="I411" s="15">
        <v>1890000</v>
      </c>
      <c r="J411" s="17">
        <f t="shared" si="304"/>
        <v>18900000</v>
      </c>
      <c r="K411" s="28">
        <v>940000</v>
      </c>
      <c r="L411" s="29">
        <f t="shared" si="305"/>
        <v>9400000</v>
      </c>
      <c r="M411" s="47">
        <f t="shared" si="267"/>
        <v>1707921.3333333333</v>
      </c>
      <c r="N411" s="42">
        <f t="shared" si="306"/>
        <v>1515941</v>
      </c>
      <c r="O411" s="43">
        <f t="shared" si="307"/>
        <v>-0.12141567514830731</v>
      </c>
      <c r="P411" s="43">
        <f t="shared" si="308"/>
        <v>-1.1757053869510647E-2</v>
      </c>
      <c r="Q411" s="43">
        <f t="shared" si="309"/>
        <v>-0.24675036825311802</v>
      </c>
      <c r="R411" s="43">
        <f t="shared" si="310"/>
        <v>0.37992309727093598</v>
      </c>
      <c r="S411" s="21">
        <f t="shared" si="311"/>
        <v>410618.86049068259</v>
      </c>
      <c r="T411" s="22">
        <f t="shared" si="298"/>
        <v>1926559.8604906825</v>
      </c>
      <c r="U411" s="22">
        <f t="shared" si="299"/>
        <v>1105322.1395093175</v>
      </c>
      <c r="V411" s="21">
        <f t="shared" si="312"/>
        <v>1700000</v>
      </c>
      <c r="W411" s="21">
        <f t="shared" si="313"/>
        <v>1533764</v>
      </c>
      <c r="X411" s="21">
        <f t="shared" si="314"/>
        <v>1890000</v>
      </c>
      <c r="Y411" s="21" t="str">
        <f t="shared" si="315"/>
        <v/>
      </c>
      <c r="Z411" s="23">
        <f t="shared" si="300"/>
        <v>1707921.3333333333</v>
      </c>
      <c r="AA411" s="20">
        <f t="shared" si="301"/>
        <v>3</v>
      </c>
      <c r="AB411" s="1" t="s">
        <v>863</v>
      </c>
      <c r="AE411" s="55"/>
      <c r="AF411" s="58">
        <f t="shared" si="297"/>
        <v>0</v>
      </c>
    </row>
    <row r="412" spans="1:32" ht="15" hidden="1" x14ac:dyDescent="0.2">
      <c r="A412" s="5" t="s">
        <v>802</v>
      </c>
      <c r="B412" s="10" t="s">
        <v>803</v>
      </c>
      <c r="C412" s="9" t="s">
        <v>651</v>
      </c>
      <c r="D412" s="12">
        <v>10</v>
      </c>
      <c r="E412" s="36">
        <v>530000</v>
      </c>
      <c r="F412" s="35">
        <f t="shared" si="302"/>
        <v>5300000</v>
      </c>
      <c r="G412" s="40">
        <v>511045</v>
      </c>
      <c r="H412" s="25">
        <f t="shared" si="303"/>
        <v>5110450</v>
      </c>
      <c r="I412" s="16">
        <v>429000</v>
      </c>
      <c r="J412" s="17">
        <f t="shared" si="304"/>
        <v>4290000</v>
      </c>
      <c r="K412" s="28">
        <v>500000</v>
      </c>
      <c r="L412" s="29">
        <f t="shared" si="305"/>
        <v>5000000</v>
      </c>
      <c r="M412" s="47">
        <f>N412</f>
        <v>492511.25</v>
      </c>
      <c r="N412" s="46">
        <f t="shared" si="306"/>
        <v>492511.25</v>
      </c>
      <c r="O412" s="43">
        <f t="shared" si="307"/>
        <v>-7.6117550614326124E-2</v>
      </c>
      <c r="P412" s="43">
        <f t="shared" si="308"/>
        <v>-3.7631120101317528E-2</v>
      </c>
      <c r="Q412" s="43">
        <f t="shared" si="309"/>
        <v>0.12895390714425303</v>
      </c>
      <c r="R412" s="43">
        <f t="shared" si="310"/>
        <v>-1.5205236428609492E-2</v>
      </c>
      <c r="S412" s="21">
        <f t="shared" si="311"/>
        <v>44116.008125358152</v>
      </c>
      <c r="T412" s="22">
        <f t="shared" si="298"/>
        <v>536627.25812535814</v>
      </c>
      <c r="U412" s="22">
        <f t="shared" si="299"/>
        <v>448395.24187464186</v>
      </c>
      <c r="V412" s="21">
        <f t="shared" si="312"/>
        <v>530000</v>
      </c>
      <c r="W412" s="21">
        <f t="shared" si="313"/>
        <v>511045</v>
      </c>
      <c r="X412" s="21" t="str">
        <f t="shared" si="314"/>
        <v/>
      </c>
      <c r="Y412" s="21">
        <f t="shared" si="315"/>
        <v>500000</v>
      </c>
      <c r="Z412" s="23">
        <f t="shared" si="300"/>
        <v>513681.66666666669</v>
      </c>
      <c r="AA412" s="20">
        <f t="shared" si="301"/>
        <v>3</v>
      </c>
      <c r="AB412" s="44" t="s">
        <v>873</v>
      </c>
      <c r="AE412" s="55"/>
      <c r="AF412" s="58">
        <f t="shared" si="297"/>
        <v>0</v>
      </c>
    </row>
    <row r="413" spans="1:32" s="87" customFormat="1" ht="192.75" customHeight="1" x14ac:dyDescent="0.25">
      <c r="A413" s="100" t="s">
        <v>804</v>
      </c>
      <c r="B413" s="110" t="s">
        <v>805</v>
      </c>
      <c r="C413" s="103" t="s">
        <v>17</v>
      </c>
      <c r="D413" s="104">
        <v>10</v>
      </c>
      <c r="E413" s="156">
        <v>1139789.3</v>
      </c>
      <c r="F413" s="127">
        <f t="shared" si="302"/>
        <v>11397893</v>
      </c>
      <c r="G413" s="134">
        <v>1110855</v>
      </c>
      <c r="H413" s="128">
        <f t="shared" si="303"/>
        <v>11108550</v>
      </c>
      <c r="I413" s="132">
        <v>1350000</v>
      </c>
      <c r="J413" s="161">
        <f t="shared" si="304"/>
        <v>13500000</v>
      </c>
      <c r="K413" s="154">
        <v>710000</v>
      </c>
      <c r="L413" s="155">
        <f t="shared" si="305"/>
        <v>7100000</v>
      </c>
      <c r="M413" s="111">
        <f t="shared" si="267"/>
        <v>1125322.1499999999</v>
      </c>
      <c r="N413" s="162">
        <f t="shared" si="306"/>
        <v>1077661.075</v>
      </c>
      <c r="O413" s="163">
        <f t="shared" si="307"/>
        <v>-5.7650987347761529E-2</v>
      </c>
      <c r="P413" s="163">
        <f t="shared" si="308"/>
        <v>-3.0801822363306641E-2</v>
      </c>
      <c r="Q413" s="163">
        <f t="shared" si="309"/>
        <v>-0.25271296450973701</v>
      </c>
      <c r="R413" s="163">
        <f t="shared" si="310"/>
        <v>0.34116577422080496</v>
      </c>
      <c r="S413" s="164">
        <f t="shared" si="311"/>
        <v>267273.21173839335</v>
      </c>
      <c r="T413" s="165">
        <f t="shared" si="298"/>
        <v>1344934.2867383934</v>
      </c>
      <c r="U413" s="165">
        <f t="shared" si="299"/>
        <v>810387.86326160654</v>
      </c>
      <c r="V413" s="164">
        <f t="shared" si="312"/>
        <v>1139789.3</v>
      </c>
      <c r="W413" s="164">
        <f t="shared" si="313"/>
        <v>1110855</v>
      </c>
      <c r="X413" s="164" t="str">
        <f t="shared" si="314"/>
        <v/>
      </c>
      <c r="Y413" s="164" t="str">
        <f t="shared" si="315"/>
        <v/>
      </c>
      <c r="Z413" s="129">
        <f t="shared" si="300"/>
        <v>1125322.1499999999</v>
      </c>
      <c r="AA413" s="166">
        <f t="shared" si="301"/>
        <v>2</v>
      </c>
      <c r="AB413" s="89" t="s">
        <v>863</v>
      </c>
      <c r="AC413" s="89"/>
      <c r="AD413" s="89"/>
      <c r="AE413" s="130">
        <v>2.2000000000000002</v>
      </c>
      <c r="AF413" s="131">
        <f t="shared" si="297"/>
        <v>2475708.73</v>
      </c>
    </row>
    <row r="414" spans="1:32" ht="15" hidden="1" x14ac:dyDescent="0.2">
      <c r="A414" s="5" t="s">
        <v>806</v>
      </c>
      <c r="B414" s="10" t="s">
        <v>807</v>
      </c>
      <c r="C414" s="9" t="s">
        <v>17</v>
      </c>
      <c r="D414" s="12">
        <v>20</v>
      </c>
      <c r="E414" s="36">
        <v>1063513.1000000001</v>
      </c>
      <c r="F414" s="35">
        <f t="shared" si="302"/>
        <v>21270262</v>
      </c>
      <c r="G414" s="40">
        <v>1006071</v>
      </c>
      <c r="H414" s="25">
        <f t="shared" si="303"/>
        <v>20121420</v>
      </c>
      <c r="I414" s="16">
        <v>1350000</v>
      </c>
      <c r="J414" s="17">
        <f t="shared" si="304"/>
        <v>27000000</v>
      </c>
      <c r="K414" s="28">
        <v>710000</v>
      </c>
      <c r="L414" s="29">
        <f t="shared" si="305"/>
        <v>14200000</v>
      </c>
      <c r="M414" s="47">
        <f t="shared" si="267"/>
        <v>1034792.05</v>
      </c>
      <c r="N414" s="42">
        <f t="shared" si="306"/>
        <v>1032396.025</v>
      </c>
      <c r="O414" s="43">
        <f t="shared" si="307"/>
        <v>-3.0140638133510977E-2</v>
      </c>
      <c r="P414" s="43">
        <f t="shared" si="308"/>
        <v>2.5498960052660058E-2</v>
      </c>
      <c r="Q414" s="43">
        <f t="shared" si="309"/>
        <v>-0.30763773523827731</v>
      </c>
      <c r="R414" s="43">
        <f t="shared" si="310"/>
        <v>0.31227941331912823</v>
      </c>
      <c r="S414" s="21">
        <f t="shared" si="311"/>
        <v>262343.77012449887</v>
      </c>
      <c r="T414" s="22">
        <f t="shared" si="298"/>
        <v>1294739.7951244989</v>
      </c>
      <c r="U414" s="22">
        <f t="shared" si="299"/>
        <v>770052.25487550115</v>
      </c>
      <c r="V414" s="21">
        <f t="shared" si="312"/>
        <v>1063513.1000000001</v>
      </c>
      <c r="W414" s="21">
        <f t="shared" si="313"/>
        <v>1006071</v>
      </c>
      <c r="X414" s="21" t="str">
        <f t="shared" si="314"/>
        <v/>
      </c>
      <c r="Y414" s="21" t="str">
        <f t="shared" si="315"/>
        <v/>
      </c>
      <c r="Z414" s="23">
        <f t="shared" si="300"/>
        <v>1034792.05</v>
      </c>
      <c r="AA414" s="20">
        <f t="shared" si="301"/>
        <v>2</v>
      </c>
      <c r="AB414" s="1" t="s">
        <v>863</v>
      </c>
      <c r="AE414" s="55"/>
      <c r="AF414" s="58">
        <f t="shared" si="297"/>
        <v>0</v>
      </c>
    </row>
    <row r="415" spans="1:32" s="87" customFormat="1" ht="192.75" customHeight="1" x14ac:dyDescent="0.25">
      <c r="A415" s="100" t="s">
        <v>808</v>
      </c>
      <c r="B415" s="110" t="s">
        <v>809</v>
      </c>
      <c r="C415" s="103" t="s">
        <v>20</v>
      </c>
      <c r="D415" s="104">
        <v>10</v>
      </c>
      <c r="E415" s="156">
        <v>119473.9</v>
      </c>
      <c r="F415" s="127">
        <f t="shared" si="302"/>
        <v>1194739</v>
      </c>
      <c r="G415" s="134">
        <v>120202</v>
      </c>
      <c r="H415" s="128">
        <f t="shared" si="303"/>
        <v>1202020</v>
      </c>
      <c r="I415" s="132">
        <v>200000</v>
      </c>
      <c r="J415" s="161">
        <f t="shared" si="304"/>
        <v>2000000</v>
      </c>
      <c r="K415" s="154">
        <v>354000</v>
      </c>
      <c r="L415" s="155">
        <f t="shared" si="305"/>
        <v>3540000</v>
      </c>
      <c r="M415" s="111">
        <f t="shared" ref="M415:M428" si="316">Z415</f>
        <v>146558.63333333333</v>
      </c>
      <c r="N415" s="162">
        <f t="shared" si="306"/>
        <v>198418.97500000001</v>
      </c>
      <c r="O415" s="163">
        <f t="shared" si="307"/>
        <v>0.39787059176170025</v>
      </c>
      <c r="P415" s="163">
        <f t="shared" si="308"/>
        <v>0.39420108384291375</v>
      </c>
      <c r="Q415" s="163">
        <f t="shared" si="309"/>
        <v>-7.9681139366836184E-3</v>
      </c>
      <c r="R415" s="163">
        <f t="shared" si="310"/>
        <v>-0.78410356166793016</v>
      </c>
      <c r="S415" s="164">
        <f t="shared" si="311"/>
        <v>110390.48120951896</v>
      </c>
      <c r="T415" s="165">
        <f t="shared" si="298"/>
        <v>308809.45620951895</v>
      </c>
      <c r="U415" s="165">
        <f t="shared" si="299"/>
        <v>88028.49379048105</v>
      </c>
      <c r="V415" s="164">
        <f t="shared" si="312"/>
        <v>119473.9</v>
      </c>
      <c r="W415" s="164">
        <f t="shared" si="313"/>
        <v>120202</v>
      </c>
      <c r="X415" s="164">
        <f t="shared" si="314"/>
        <v>200000</v>
      </c>
      <c r="Y415" s="164" t="str">
        <f t="shared" si="315"/>
        <v/>
      </c>
      <c r="Z415" s="129">
        <f t="shared" si="300"/>
        <v>146558.63333333333</v>
      </c>
      <c r="AA415" s="166">
        <f t="shared" si="301"/>
        <v>3</v>
      </c>
      <c r="AB415" s="89" t="s">
        <v>863</v>
      </c>
      <c r="AC415" s="89"/>
      <c r="AD415" s="89"/>
      <c r="AE415" s="130">
        <v>8</v>
      </c>
      <c r="AF415" s="131">
        <f t="shared" si="297"/>
        <v>1172469.0666666667</v>
      </c>
    </row>
    <row r="416" spans="1:32" s="87" customFormat="1" ht="192.75" customHeight="1" x14ac:dyDescent="0.25">
      <c r="A416" s="100" t="s">
        <v>810</v>
      </c>
      <c r="B416" s="110" t="s">
        <v>811</v>
      </c>
      <c r="C416" s="103" t="s">
        <v>651</v>
      </c>
      <c r="D416" s="104">
        <v>10</v>
      </c>
      <c r="E416" s="156">
        <v>617190.6</v>
      </c>
      <c r="F416" s="127">
        <f t="shared" si="302"/>
        <v>6171906</v>
      </c>
      <c r="G416" s="134">
        <v>622726</v>
      </c>
      <c r="H416" s="128">
        <f t="shared" si="303"/>
        <v>6227260</v>
      </c>
      <c r="I416" s="132">
        <v>496000</v>
      </c>
      <c r="J416" s="161">
        <f t="shared" si="304"/>
        <v>4960000</v>
      </c>
      <c r="K416" s="154">
        <v>1530000</v>
      </c>
      <c r="L416" s="155">
        <f t="shared" si="305"/>
        <v>15300000</v>
      </c>
      <c r="M416" s="111">
        <f t="shared" si="316"/>
        <v>578638.8666666667</v>
      </c>
      <c r="N416" s="162">
        <f t="shared" si="306"/>
        <v>816479.15</v>
      </c>
      <c r="O416" s="163">
        <f t="shared" si="307"/>
        <v>0.24408284032727601</v>
      </c>
      <c r="P416" s="163">
        <f t="shared" si="308"/>
        <v>0.23730324283234916</v>
      </c>
      <c r="Q416" s="163">
        <f t="shared" si="309"/>
        <v>0.39251357490267813</v>
      </c>
      <c r="R416" s="163">
        <f t="shared" si="310"/>
        <v>-0.8738996580623033</v>
      </c>
      <c r="S416" s="164">
        <f t="shared" si="311"/>
        <v>479261.61897425423</v>
      </c>
      <c r="T416" s="165">
        <f t="shared" si="298"/>
        <v>1295740.7689742544</v>
      </c>
      <c r="U416" s="165">
        <f t="shared" si="299"/>
        <v>337217.53102574579</v>
      </c>
      <c r="V416" s="164">
        <f t="shared" si="312"/>
        <v>617190.6</v>
      </c>
      <c r="W416" s="164">
        <f t="shared" si="313"/>
        <v>622726</v>
      </c>
      <c r="X416" s="164">
        <f t="shared" si="314"/>
        <v>496000</v>
      </c>
      <c r="Y416" s="164" t="str">
        <f t="shared" si="315"/>
        <v/>
      </c>
      <c r="Z416" s="129">
        <f t="shared" si="300"/>
        <v>578638.8666666667</v>
      </c>
      <c r="AA416" s="166">
        <f t="shared" si="301"/>
        <v>3</v>
      </c>
      <c r="AB416" s="89" t="s">
        <v>863</v>
      </c>
      <c r="AC416" s="89"/>
      <c r="AD416" s="89"/>
      <c r="AE416" s="130">
        <v>6</v>
      </c>
      <c r="AF416" s="131">
        <f t="shared" si="297"/>
        <v>3471833.2</v>
      </c>
    </row>
    <row r="417" spans="1:32" ht="15" hidden="1" x14ac:dyDescent="0.2">
      <c r="A417" s="5" t="s">
        <v>812</v>
      </c>
      <c r="B417" s="10" t="s">
        <v>813</v>
      </c>
      <c r="C417" s="9" t="s">
        <v>651</v>
      </c>
      <c r="D417" s="12">
        <v>10</v>
      </c>
      <c r="E417" s="36">
        <v>548138.5</v>
      </c>
      <c r="F417" s="35">
        <f t="shared" si="302"/>
        <v>5481385</v>
      </c>
      <c r="G417" s="40">
        <v>592230</v>
      </c>
      <c r="H417" s="25">
        <f t="shared" si="303"/>
        <v>5922300</v>
      </c>
      <c r="I417" s="16">
        <v>405000</v>
      </c>
      <c r="J417" s="17">
        <f t="shared" si="304"/>
        <v>4050000</v>
      </c>
      <c r="K417" s="28">
        <v>830000</v>
      </c>
      <c r="L417" s="29">
        <f t="shared" si="305"/>
        <v>8300000</v>
      </c>
      <c r="M417" s="47">
        <f t="shared" si="316"/>
        <v>570184.25</v>
      </c>
      <c r="N417" s="42">
        <f t="shared" si="306"/>
        <v>593842.125</v>
      </c>
      <c r="O417" s="43">
        <f t="shared" si="307"/>
        <v>7.6962584963133129E-2</v>
      </c>
      <c r="P417" s="43">
        <f t="shared" si="308"/>
        <v>2.7147366819084695E-3</v>
      </c>
      <c r="Q417" s="43">
        <f t="shared" si="309"/>
        <v>0.31800055444028996</v>
      </c>
      <c r="R417" s="43">
        <f t="shared" si="310"/>
        <v>-0.39767787608533167</v>
      </c>
      <c r="S417" s="21">
        <f t="shared" si="311"/>
        <v>176562.84092279771</v>
      </c>
      <c r="T417" s="22">
        <f t="shared" si="298"/>
        <v>770404.96592279768</v>
      </c>
      <c r="U417" s="22">
        <f t="shared" si="299"/>
        <v>417279.28407720232</v>
      </c>
      <c r="V417" s="21">
        <f t="shared" si="312"/>
        <v>548138.5</v>
      </c>
      <c r="W417" s="21">
        <f t="shared" si="313"/>
        <v>592230</v>
      </c>
      <c r="X417" s="21" t="str">
        <f t="shared" si="314"/>
        <v/>
      </c>
      <c r="Y417" s="21" t="str">
        <f t="shared" si="315"/>
        <v/>
      </c>
      <c r="Z417" s="23">
        <f t="shared" si="300"/>
        <v>570184.25</v>
      </c>
      <c r="AA417" s="20">
        <f t="shared" si="301"/>
        <v>2</v>
      </c>
      <c r="AB417" s="1" t="s">
        <v>863</v>
      </c>
      <c r="AE417" s="55"/>
      <c r="AF417" s="58">
        <f t="shared" si="297"/>
        <v>0</v>
      </c>
    </row>
    <row r="418" spans="1:32" ht="15" hidden="1" x14ac:dyDescent="0.2">
      <c r="A418" s="5" t="s">
        <v>814</v>
      </c>
      <c r="B418" s="10" t="s">
        <v>815</v>
      </c>
      <c r="C418" s="9" t="s">
        <v>651</v>
      </c>
      <c r="D418" s="12">
        <v>10</v>
      </c>
      <c r="E418" s="36">
        <v>182822.9</v>
      </c>
      <c r="F418" s="35">
        <f t="shared" si="302"/>
        <v>1828229</v>
      </c>
      <c r="G418" s="40">
        <v>176441</v>
      </c>
      <c r="H418" s="25">
        <f t="shared" si="303"/>
        <v>1764410</v>
      </c>
      <c r="I418" s="16">
        <v>175000</v>
      </c>
      <c r="J418" s="17">
        <f t="shared" si="304"/>
        <v>1750000</v>
      </c>
      <c r="K418" s="28">
        <v>236000</v>
      </c>
      <c r="L418" s="29">
        <f t="shared" si="305"/>
        <v>2360000</v>
      </c>
      <c r="M418" s="47">
        <f t="shared" si="316"/>
        <v>178087.96666666667</v>
      </c>
      <c r="N418" s="42">
        <f t="shared" si="306"/>
        <v>192565.97500000001</v>
      </c>
      <c r="O418" s="43">
        <f t="shared" si="307"/>
        <v>5.0596035981953724E-2</v>
      </c>
      <c r="P418" s="43">
        <f t="shared" si="308"/>
        <v>8.3737404803730264E-2</v>
      </c>
      <c r="Q418" s="43">
        <f t="shared" si="309"/>
        <v>9.1220554409988552E-2</v>
      </c>
      <c r="R418" s="43">
        <f t="shared" si="310"/>
        <v>-0.22555399519567243</v>
      </c>
      <c r="S418" s="21">
        <f t="shared" si="311"/>
        <v>29154.875719208514</v>
      </c>
      <c r="T418" s="22">
        <f t="shared" si="298"/>
        <v>221720.85071920851</v>
      </c>
      <c r="U418" s="22">
        <f t="shared" si="299"/>
        <v>163411.0992807915</v>
      </c>
      <c r="V418" s="21">
        <f t="shared" si="312"/>
        <v>182822.9</v>
      </c>
      <c r="W418" s="21">
        <f t="shared" si="313"/>
        <v>176441</v>
      </c>
      <c r="X418" s="21">
        <f t="shared" si="314"/>
        <v>175000</v>
      </c>
      <c r="Y418" s="21" t="str">
        <f t="shared" si="315"/>
        <v/>
      </c>
      <c r="Z418" s="23">
        <f t="shared" si="300"/>
        <v>178087.96666666667</v>
      </c>
      <c r="AA418" s="20">
        <f t="shared" si="301"/>
        <v>3</v>
      </c>
      <c r="AB418" s="1" t="s">
        <v>863</v>
      </c>
      <c r="AE418" s="55"/>
      <c r="AF418" s="58">
        <f t="shared" si="297"/>
        <v>0</v>
      </c>
    </row>
    <row r="419" spans="1:32" s="87" customFormat="1" ht="192.75" customHeight="1" x14ac:dyDescent="0.25">
      <c r="A419" s="100" t="s">
        <v>816</v>
      </c>
      <c r="B419" s="110" t="s">
        <v>817</v>
      </c>
      <c r="C419" s="103" t="s">
        <v>651</v>
      </c>
      <c r="D419" s="104">
        <v>4</v>
      </c>
      <c r="E419" s="156">
        <v>1382967.3</v>
      </c>
      <c r="F419" s="127">
        <f t="shared" si="302"/>
        <v>5531869.2000000002</v>
      </c>
      <c r="G419" s="134">
        <v>1287299</v>
      </c>
      <c r="H419" s="128">
        <f t="shared" si="303"/>
        <v>5149196</v>
      </c>
      <c r="I419" s="132">
        <v>2100000</v>
      </c>
      <c r="J419" s="161">
        <f t="shared" si="304"/>
        <v>8400000</v>
      </c>
      <c r="K419" s="154">
        <v>1890000</v>
      </c>
      <c r="L419" s="155">
        <f t="shared" si="305"/>
        <v>7560000</v>
      </c>
      <c r="M419" s="111">
        <f t="shared" si="316"/>
        <v>1520088.7666666666</v>
      </c>
      <c r="N419" s="162">
        <f t="shared" si="306"/>
        <v>1665066.575</v>
      </c>
      <c r="O419" s="163">
        <f t="shared" si="307"/>
        <v>0.1694222196490851</v>
      </c>
      <c r="P419" s="163">
        <f t="shared" si="308"/>
        <v>0.22687836070458622</v>
      </c>
      <c r="Q419" s="163">
        <f t="shared" si="309"/>
        <v>-0.2612108317650903</v>
      </c>
      <c r="R419" s="163">
        <f t="shared" si="310"/>
        <v>-0.13508974858858114</v>
      </c>
      <c r="S419" s="164">
        <f t="shared" si="311"/>
        <v>392449.77238765522</v>
      </c>
      <c r="T419" s="165">
        <f t="shared" si="298"/>
        <v>2057516.3473876552</v>
      </c>
      <c r="U419" s="165">
        <f t="shared" si="299"/>
        <v>1272616.8026123447</v>
      </c>
      <c r="V419" s="164">
        <f t="shared" si="312"/>
        <v>1382967.3</v>
      </c>
      <c r="W419" s="164">
        <f t="shared" si="313"/>
        <v>1287299</v>
      </c>
      <c r="X419" s="164" t="str">
        <f t="shared" si="314"/>
        <v/>
      </c>
      <c r="Y419" s="164">
        <f t="shared" si="315"/>
        <v>1890000</v>
      </c>
      <c r="Z419" s="129">
        <f t="shared" si="300"/>
        <v>1520088.7666666666</v>
      </c>
      <c r="AA419" s="166">
        <f t="shared" si="301"/>
        <v>3</v>
      </c>
      <c r="AB419" s="89" t="s">
        <v>863</v>
      </c>
      <c r="AC419" s="89"/>
      <c r="AD419" s="89"/>
      <c r="AE419" s="130">
        <v>1</v>
      </c>
      <c r="AF419" s="131">
        <f t="shared" si="297"/>
        <v>1520088.7666666666</v>
      </c>
    </row>
    <row r="420" spans="1:32" ht="27" hidden="1" customHeight="1" x14ac:dyDescent="0.2">
      <c r="A420" s="5" t="s">
        <v>818</v>
      </c>
      <c r="B420" s="10" t="s">
        <v>819</v>
      </c>
      <c r="C420" s="9" t="s">
        <v>651</v>
      </c>
      <c r="D420" s="12">
        <v>4</v>
      </c>
      <c r="E420" s="36">
        <v>967866.9</v>
      </c>
      <c r="F420" s="35">
        <f t="shared" si="302"/>
        <v>3871467.6</v>
      </c>
      <c r="G420" s="40">
        <v>1018552</v>
      </c>
      <c r="H420" s="25">
        <f t="shared" si="303"/>
        <v>4074208</v>
      </c>
      <c r="I420" s="16">
        <v>890000</v>
      </c>
      <c r="J420" s="17">
        <f t="shared" si="304"/>
        <v>3560000</v>
      </c>
      <c r="K420" s="28">
        <v>710000</v>
      </c>
      <c r="L420" s="29">
        <f t="shared" si="305"/>
        <v>2840000</v>
      </c>
      <c r="M420" s="47">
        <f t="shared" si="316"/>
        <v>958806.29999999993</v>
      </c>
      <c r="N420" s="42">
        <f t="shared" si="306"/>
        <v>896604.72499999998</v>
      </c>
      <c r="O420" s="43">
        <f t="shared" si="307"/>
        <v>-7.9480035084579903E-2</v>
      </c>
      <c r="P420" s="43">
        <f t="shared" si="308"/>
        <v>-0.13601007400446163</v>
      </c>
      <c r="Q420" s="43">
        <f t="shared" si="309"/>
        <v>7.3663731807792621E-3</v>
      </c>
      <c r="R420" s="43">
        <f t="shared" si="310"/>
        <v>0.20812373590826216</v>
      </c>
      <c r="S420" s="21">
        <f t="shared" si="311"/>
        <v>135171.96609049232</v>
      </c>
      <c r="T420" s="22">
        <f t="shared" si="298"/>
        <v>1031776.6910904923</v>
      </c>
      <c r="U420" s="22">
        <f t="shared" si="299"/>
        <v>761432.75890950765</v>
      </c>
      <c r="V420" s="21">
        <f t="shared" si="312"/>
        <v>967866.9</v>
      </c>
      <c r="W420" s="21">
        <f t="shared" si="313"/>
        <v>1018552</v>
      </c>
      <c r="X420" s="21">
        <f t="shared" si="314"/>
        <v>890000</v>
      </c>
      <c r="Y420" s="21" t="str">
        <f t="shared" si="315"/>
        <v/>
      </c>
      <c r="Z420" s="23">
        <f t="shared" si="300"/>
        <v>958806.29999999993</v>
      </c>
      <c r="AA420" s="20">
        <f t="shared" si="301"/>
        <v>3</v>
      </c>
      <c r="AB420" s="1" t="s">
        <v>863</v>
      </c>
      <c r="AE420" s="55"/>
      <c r="AF420" s="58">
        <f t="shared" si="297"/>
        <v>0</v>
      </c>
    </row>
    <row r="421" spans="1:32" ht="15" hidden="1" x14ac:dyDescent="0.2">
      <c r="A421" s="5" t="s">
        <v>820</v>
      </c>
      <c r="B421" s="10" t="s">
        <v>821</v>
      </c>
      <c r="C421" s="9" t="s">
        <v>17</v>
      </c>
      <c r="D421" s="12">
        <v>60</v>
      </c>
      <c r="E421" s="36">
        <v>51520.3</v>
      </c>
      <c r="F421" s="35">
        <f t="shared" si="302"/>
        <v>3091218</v>
      </c>
      <c r="G421" s="40">
        <v>55001</v>
      </c>
      <c r="H421" s="25">
        <f t="shared" si="303"/>
        <v>3300060</v>
      </c>
      <c r="I421" s="16">
        <v>69300</v>
      </c>
      <c r="J421" s="17">
        <f t="shared" si="304"/>
        <v>4158000</v>
      </c>
      <c r="K421" s="28">
        <v>240000</v>
      </c>
      <c r="L421" s="29">
        <f t="shared" si="305"/>
        <v>14400000</v>
      </c>
      <c r="M421" s="47">
        <f t="shared" si="316"/>
        <v>58607.1</v>
      </c>
      <c r="N421" s="42">
        <f t="shared" si="306"/>
        <v>103955.325</v>
      </c>
      <c r="O421" s="43">
        <f t="shared" si="307"/>
        <v>0.50439960627317548</v>
      </c>
      <c r="P421" s="43">
        <f t="shared" si="308"/>
        <v>0.47091695398961042</v>
      </c>
      <c r="Q421" s="43">
        <f t="shared" si="309"/>
        <v>0.33336748261813431</v>
      </c>
      <c r="R421" s="43">
        <f t="shared" si="310"/>
        <v>-1.3086840428809201</v>
      </c>
      <c r="S421" s="21">
        <f t="shared" si="311"/>
        <v>91022.163838755034</v>
      </c>
      <c r="T421" s="22">
        <f t="shared" si="298"/>
        <v>194977.48883875503</v>
      </c>
      <c r="U421" s="22">
        <f t="shared" si="299"/>
        <v>12933.161161244963</v>
      </c>
      <c r="V421" s="21">
        <f t="shared" si="312"/>
        <v>51520.3</v>
      </c>
      <c r="W421" s="21">
        <f t="shared" si="313"/>
        <v>55001</v>
      </c>
      <c r="X421" s="21">
        <f t="shared" si="314"/>
        <v>69300</v>
      </c>
      <c r="Y421" s="21" t="str">
        <f t="shared" si="315"/>
        <v/>
      </c>
      <c r="Z421" s="23">
        <f t="shared" si="300"/>
        <v>58607.1</v>
      </c>
      <c r="AA421" s="20">
        <f t="shared" si="301"/>
        <v>3</v>
      </c>
      <c r="AB421" s="1" t="s">
        <v>863</v>
      </c>
      <c r="AE421" s="55"/>
      <c r="AF421" s="58">
        <f t="shared" si="297"/>
        <v>0</v>
      </c>
    </row>
    <row r="422" spans="1:32" ht="25.5" hidden="1" x14ac:dyDescent="0.2">
      <c r="A422" s="5" t="s">
        <v>822</v>
      </c>
      <c r="B422" s="10" t="s">
        <v>823</v>
      </c>
      <c r="C422" s="9" t="s">
        <v>17</v>
      </c>
      <c r="D422" s="12">
        <v>20</v>
      </c>
      <c r="E422" s="36">
        <v>886675.4</v>
      </c>
      <c r="F422" s="35">
        <f t="shared" si="302"/>
        <v>17733508</v>
      </c>
      <c r="G422" s="40">
        <v>935636</v>
      </c>
      <c r="H422" s="25">
        <f t="shared" si="303"/>
        <v>18712720</v>
      </c>
      <c r="I422" s="16">
        <v>1250000</v>
      </c>
      <c r="J422" s="17">
        <f t="shared" si="304"/>
        <v>25000000</v>
      </c>
      <c r="K422" s="28">
        <v>1650000</v>
      </c>
      <c r="L422" s="29">
        <f t="shared" si="305"/>
        <v>33000000</v>
      </c>
      <c r="M422" s="47">
        <f t="shared" si="316"/>
        <v>1024103.7999999999</v>
      </c>
      <c r="N422" s="42">
        <f t="shared" si="306"/>
        <v>1180577.8500000001</v>
      </c>
      <c r="O422" s="43">
        <f t="shared" si="307"/>
        <v>0.2489479622203653</v>
      </c>
      <c r="P422" s="43">
        <f t="shared" si="308"/>
        <v>0.20747623716640129</v>
      </c>
      <c r="Q422" s="43">
        <f t="shared" si="309"/>
        <v>-5.8803534218433651E-2</v>
      </c>
      <c r="R422" s="43">
        <f t="shared" si="310"/>
        <v>-0.3976206651683325</v>
      </c>
      <c r="S422" s="21">
        <f t="shared" si="311"/>
        <v>351924.11578760791</v>
      </c>
      <c r="T422" s="22">
        <f t="shared" si="298"/>
        <v>1532501.9657876079</v>
      </c>
      <c r="U422" s="22">
        <f t="shared" si="299"/>
        <v>828653.73421239224</v>
      </c>
      <c r="V422" s="21">
        <f t="shared" si="312"/>
        <v>886675.4</v>
      </c>
      <c r="W422" s="21">
        <f t="shared" si="313"/>
        <v>935636</v>
      </c>
      <c r="X422" s="21">
        <f t="shared" si="314"/>
        <v>1250000</v>
      </c>
      <c r="Y422" s="21" t="str">
        <f t="shared" si="315"/>
        <v/>
      </c>
      <c r="Z422" s="23">
        <f t="shared" si="300"/>
        <v>1024103.7999999999</v>
      </c>
      <c r="AA422" s="20">
        <f t="shared" si="301"/>
        <v>3</v>
      </c>
      <c r="AB422" s="1" t="s">
        <v>863</v>
      </c>
      <c r="AE422" s="55"/>
      <c r="AF422" s="58">
        <f t="shared" si="297"/>
        <v>0</v>
      </c>
    </row>
    <row r="423" spans="1:32" ht="15" hidden="1" x14ac:dyDescent="0.2">
      <c r="A423" s="5" t="s">
        <v>824</v>
      </c>
      <c r="B423" s="10" t="s">
        <v>825</v>
      </c>
      <c r="C423" s="9" t="s">
        <v>17</v>
      </c>
      <c r="D423" s="12">
        <v>60</v>
      </c>
      <c r="E423" s="36">
        <v>47528</v>
      </c>
      <c r="F423" s="35">
        <f t="shared" si="302"/>
        <v>2851680</v>
      </c>
      <c r="G423" s="40">
        <v>50714</v>
      </c>
      <c r="H423" s="25">
        <f t="shared" si="303"/>
        <v>3042840</v>
      </c>
      <c r="I423" s="16">
        <v>28500</v>
      </c>
      <c r="J423" s="17">
        <f t="shared" si="304"/>
        <v>1710000</v>
      </c>
      <c r="K423" s="28">
        <v>140000</v>
      </c>
      <c r="L423" s="29">
        <f t="shared" si="305"/>
        <v>8400000</v>
      </c>
      <c r="M423" s="47">
        <f t="shared" si="316"/>
        <v>42247.333333333336</v>
      </c>
      <c r="N423" s="42">
        <f t="shared" si="306"/>
        <v>66685.5</v>
      </c>
      <c r="O423" s="43">
        <f t="shared" si="307"/>
        <v>0.28728134302059671</v>
      </c>
      <c r="P423" s="43">
        <f t="shared" si="308"/>
        <v>0.23950483988273308</v>
      </c>
      <c r="Q423" s="43">
        <f t="shared" si="309"/>
        <v>0.57262073464246344</v>
      </c>
      <c r="R423" s="43">
        <f t="shared" si="310"/>
        <v>-1.0994069175457932</v>
      </c>
      <c r="S423" s="21">
        <f t="shared" si="311"/>
        <v>49850.59992617942</v>
      </c>
      <c r="T423" s="22">
        <f t="shared" si="298"/>
        <v>116536.09992617942</v>
      </c>
      <c r="U423" s="22">
        <f t="shared" si="299"/>
        <v>16834.90007382058</v>
      </c>
      <c r="V423" s="21">
        <f t="shared" si="312"/>
        <v>47528</v>
      </c>
      <c r="W423" s="21">
        <f t="shared" si="313"/>
        <v>50714</v>
      </c>
      <c r="X423" s="21">
        <f t="shared" si="314"/>
        <v>28500</v>
      </c>
      <c r="Y423" s="21" t="str">
        <f t="shared" si="315"/>
        <v/>
      </c>
      <c r="Z423" s="23">
        <f t="shared" si="300"/>
        <v>42247.333333333336</v>
      </c>
      <c r="AA423" s="20">
        <f t="shared" si="301"/>
        <v>3</v>
      </c>
      <c r="AB423" s="1" t="s">
        <v>863</v>
      </c>
      <c r="AE423" s="55"/>
      <c r="AF423" s="58">
        <f t="shared" si="297"/>
        <v>0</v>
      </c>
    </row>
    <row r="424" spans="1:32" ht="25.5" hidden="1" x14ac:dyDescent="0.2">
      <c r="A424" s="5" t="s">
        <v>826</v>
      </c>
      <c r="B424" s="10" t="s">
        <v>827</v>
      </c>
      <c r="C424" s="9" t="s">
        <v>651</v>
      </c>
      <c r="D424" s="12">
        <v>15</v>
      </c>
      <c r="E424" s="36">
        <v>262915.90000000002</v>
      </c>
      <c r="F424" s="35">
        <f t="shared" si="302"/>
        <v>3943738.5000000005</v>
      </c>
      <c r="G424" s="40">
        <v>280897</v>
      </c>
      <c r="H424" s="25">
        <f t="shared" si="303"/>
        <v>4213455</v>
      </c>
      <c r="I424" s="16">
        <v>350000</v>
      </c>
      <c r="J424" s="17">
        <f t="shared" si="304"/>
        <v>5250000</v>
      </c>
      <c r="K424" s="28">
        <v>450000</v>
      </c>
      <c r="L424" s="29">
        <f t="shared" si="305"/>
        <v>6750000</v>
      </c>
      <c r="M424" s="47">
        <f t="shared" si="316"/>
        <v>297937.63333333336</v>
      </c>
      <c r="N424" s="42">
        <f t="shared" si="306"/>
        <v>335953.22499999998</v>
      </c>
      <c r="O424" s="43">
        <f t="shared" si="307"/>
        <v>0.21740325606339972</v>
      </c>
      <c r="P424" s="43">
        <f t="shared" si="308"/>
        <v>0.16388062653662572</v>
      </c>
      <c r="Q424" s="43">
        <f t="shared" si="309"/>
        <v>-4.1811698637511219E-2</v>
      </c>
      <c r="R424" s="43">
        <f t="shared" si="310"/>
        <v>-0.33947218396251455</v>
      </c>
      <c r="S424" s="21">
        <f t="shared" si="311"/>
        <v>84793.115935606431</v>
      </c>
      <c r="T424" s="22">
        <f t="shared" si="298"/>
        <v>420746.34093560639</v>
      </c>
      <c r="U424" s="22">
        <f t="shared" si="299"/>
        <v>251160.10906439356</v>
      </c>
      <c r="V424" s="21">
        <f t="shared" si="312"/>
        <v>262915.90000000002</v>
      </c>
      <c r="W424" s="21">
        <f t="shared" si="313"/>
        <v>280897</v>
      </c>
      <c r="X424" s="21">
        <f t="shared" si="314"/>
        <v>350000</v>
      </c>
      <c r="Y424" s="21" t="str">
        <f t="shared" si="315"/>
        <v/>
      </c>
      <c r="Z424" s="23">
        <f t="shared" si="300"/>
        <v>297937.63333333336</v>
      </c>
      <c r="AA424" s="20">
        <f t="shared" si="301"/>
        <v>3</v>
      </c>
      <c r="AB424" s="1" t="s">
        <v>863</v>
      </c>
      <c r="AE424" s="55"/>
      <c r="AF424" s="58">
        <f t="shared" si="297"/>
        <v>0</v>
      </c>
    </row>
    <row r="425" spans="1:32" ht="15" hidden="1" x14ac:dyDescent="0.2">
      <c r="A425" s="5" t="s">
        <v>828</v>
      </c>
      <c r="B425" s="10" t="s">
        <v>829</v>
      </c>
      <c r="C425" s="9" t="s">
        <v>651</v>
      </c>
      <c r="D425" s="12">
        <v>10</v>
      </c>
      <c r="E425" s="36">
        <v>744341</v>
      </c>
      <c r="F425" s="35">
        <f t="shared" si="302"/>
        <v>7443410</v>
      </c>
      <c r="G425" s="40">
        <v>726768</v>
      </c>
      <c r="H425" s="25">
        <f t="shared" si="303"/>
        <v>7267680</v>
      </c>
      <c r="I425" s="16">
        <v>1250000</v>
      </c>
      <c r="J425" s="17">
        <f t="shared" si="304"/>
        <v>12500000</v>
      </c>
      <c r="K425" s="31"/>
      <c r="L425" s="29">
        <f t="shared" si="305"/>
        <v>0</v>
      </c>
      <c r="M425" s="47">
        <f t="shared" si="316"/>
        <v>735554.5</v>
      </c>
      <c r="N425" s="42">
        <f t="shared" si="306"/>
        <v>907036.33333333337</v>
      </c>
      <c r="O425" s="43">
        <f t="shared" si="307"/>
        <v>0.1793702494093401</v>
      </c>
      <c r="P425" s="43">
        <f t="shared" si="308"/>
        <v>0.19874433548968462</v>
      </c>
      <c r="Q425" s="43">
        <f t="shared" si="309"/>
        <v>-0.37811458489902461</v>
      </c>
      <c r="R425" s="43">
        <f t="shared" si="310"/>
        <v>1</v>
      </c>
      <c r="S425" s="21">
        <f t="shared" si="311"/>
        <v>297145.18349172891</v>
      </c>
      <c r="T425" s="22">
        <f t="shared" si="298"/>
        <v>1204181.5168250622</v>
      </c>
      <c r="U425" s="22">
        <f t="shared" si="299"/>
        <v>609891.14984160452</v>
      </c>
      <c r="V425" s="21">
        <f t="shared" si="312"/>
        <v>744341</v>
      </c>
      <c r="W425" s="21">
        <f t="shared" si="313"/>
        <v>726768</v>
      </c>
      <c r="X425" s="21" t="str">
        <f t="shared" si="314"/>
        <v/>
      </c>
      <c r="Y425" s="21" t="str">
        <f t="shared" si="315"/>
        <v/>
      </c>
      <c r="Z425" s="23">
        <f t="shared" si="300"/>
        <v>735554.5</v>
      </c>
      <c r="AA425" s="20">
        <f t="shared" si="301"/>
        <v>2</v>
      </c>
      <c r="AB425" s="1" t="s">
        <v>863</v>
      </c>
      <c r="AE425" s="55"/>
      <c r="AF425" s="58">
        <f t="shared" si="297"/>
        <v>0</v>
      </c>
    </row>
    <row r="426" spans="1:32" ht="25.5" hidden="1" x14ac:dyDescent="0.2">
      <c r="A426" s="5" t="s">
        <v>830</v>
      </c>
      <c r="B426" s="10" t="s">
        <v>831</v>
      </c>
      <c r="C426" s="9" t="s">
        <v>651</v>
      </c>
      <c r="D426" s="12">
        <v>10</v>
      </c>
      <c r="E426" s="36">
        <v>963194.7</v>
      </c>
      <c r="F426" s="35">
        <f t="shared" si="302"/>
        <v>9631947</v>
      </c>
      <c r="G426" s="40">
        <v>1013734</v>
      </c>
      <c r="H426" s="25">
        <f t="shared" si="303"/>
        <v>10137340</v>
      </c>
      <c r="I426" s="16">
        <v>950000</v>
      </c>
      <c r="J426" s="17">
        <f t="shared" si="304"/>
        <v>9500000</v>
      </c>
      <c r="K426" s="28">
        <v>1200000</v>
      </c>
      <c r="L426" s="29">
        <f t="shared" si="305"/>
        <v>12000000</v>
      </c>
      <c r="M426" s="47">
        <f>N426</f>
        <v>1031732.175</v>
      </c>
      <c r="N426" s="46">
        <f t="shared" si="306"/>
        <v>1031732.175</v>
      </c>
      <c r="O426" s="43">
        <f t="shared" si="307"/>
        <v>6.6429521789412194E-2</v>
      </c>
      <c r="P426" s="43">
        <f t="shared" si="308"/>
        <v>1.7444619287946606E-2</v>
      </c>
      <c r="Q426" s="43">
        <f t="shared" si="309"/>
        <v>7.9218402779771879E-2</v>
      </c>
      <c r="R426" s="43">
        <f t="shared" si="310"/>
        <v>-0.16309254385713023</v>
      </c>
      <c r="S426" s="21">
        <f t="shared" si="311"/>
        <v>115492.46605034101</v>
      </c>
      <c r="T426" s="22">
        <f t="shared" si="298"/>
        <v>1147224.6410503411</v>
      </c>
      <c r="U426" s="22">
        <f t="shared" si="299"/>
        <v>916239.70894965902</v>
      </c>
      <c r="V426" s="21">
        <f t="shared" si="312"/>
        <v>963194.7</v>
      </c>
      <c r="W426" s="21">
        <f t="shared" si="313"/>
        <v>1013734</v>
      </c>
      <c r="X426" s="21">
        <f t="shared" si="314"/>
        <v>950000</v>
      </c>
      <c r="Y426" s="21" t="str">
        <f t="shared" si="315"/>
        <v/>
      </c>
      <c r="Z426" s="23">
        <f t="shared" si="300"/>
        <v>975642.9</v>
      </c>
      <c r="AA426" s="20">
        <f t="shared" si="301"/>
        <v>3</v>
      </c>
      <c r="AB426" s="44" t="s">
        <v>873</v>
      </c>
      <c r="AE426" s="55"/>
      <c r="AF426" s="58">
        <f t="shared" si="297"/>
        <v>0</v>
      </c>
    </row>
    <row r="427" spans="1:32" ht="15" hidden="1" x14ac:dyDescent="0.2">
      <c r="A427" s="5" t="s">
        <v>832</v>
      </c>
      <c r="B427" s="10" t="s">
        <v>833</v>
      </c>
      <c r="C427" s="9" t="s">
        <v>651</v>
      </c>
      <c r="D427" s="12">
        <v>10</v>
      </c>
      <c r="E427" s="36">
        <v>291720</v>
      </c>
      <c r="F427" s="35">
        <f t="shared" si="302"/>
        <v>2917200</v>
      </c>
      <c r="G427" s="40">
        <v>307006</v>
      </c>
      <c r="H427" s="25">
        <f t="shared" si="303"/>
        <v>3070060</v>
      </c>
      <c r="I427" s="16">
        <v>108000</v>
      </c>
      <c r="J427" s="17">
        <f t="shared" si="304"/>
        <v>1080000</v>
      </c>
      <c r="K427" s="28">
        <v>500000</v>
      </c>
      <c r="L427" s="29">
        <f t="shared" si="305"/>
        <v>5000000</v>
      </c>
      <c r="M427" s="47">
        <f t="shared" si="316"/>
        <v>299363</v>
      </c>
      <c r="N427" s="42">
        <f t="shared" si="306"/>
        <v>301681.5</v>
      </c>
      <c r="O427" s="43">
        <f t="shared" si="307"/>
        <v>3.30199233297368E-2</v>
      </c>
      <c r="P427" s="43">
        <f t="shared" si="308"/>
        <v>-1.7649408399255551E-2</v>
      </c>
      <c r="Q427" s="43">
        <f t="shared" si="309"/>
        <v>0.64200655326892764</v>
      </c>
      <c r="R427" s="43">
        <f t="shared" si="310"/>
        <v>-0.65737706819940889</v>
      </c>
      <c r="S427" s="21">
        <f t="shared" si="311"/>
        <v>160177.33159116699</v>
      </c>
      <c r="T427" s="22">
        <f t="shared" si="298"/>
        <v>461858.83159116702</v>
      </c>
      <c r="U427" s="22">
        <f t="shared" si="299"/>
        <v>141504.16840883301</v>
      </c>
      <c r="V427" s="21">
        <f t="shared" si="312"/>
        <v>291720</v>
      </c>
      <c r="W427" s="21">
        <f t="shared" si="313"/>
        <v>307006</v>
      </c>
      <c r="X427" s="21" t="str">
        <f t="shared" si="314"/>
        <v/>
      </c>
      <c r="Y427" s="21" t="str">
        <f t="shared" si="315"/>
        <v/>
      </c>
      <c r="Z427" s="23">
        <f t="shared" si="300"/>
        <v>299363</v>
      </c>
      <c r="AA427" s="20">
        <f t="shared" si="301"/>
        <v>2</v>
      </c>
      <c r="AB427" s="1" t="s">
        <v>863</v>
      </c>
      <c r="AE427" s="55"/>
      <c r="AF427" s="58">
        <f t="shared" si="297"/>
        <v>0</v>
      </c>
    </row>
    <row r="428" spans="1:32" ht="15" hidden="1" x14ac:dyDescent="0.2">
      <c r="A428" s="5" t="s">
        <v>834</v>
      </c>
      <c r="B428" s="10" t="s">
        <v>835</v>
      </c>
      <c r="C428" s="9" t="s">
        <v>17</v>
      </c>
      <c r="D428" s="12">
        <v>20</v>
      </c>
      <c r="E428" s="36">
        <v>85455.5</v>
      </c>
      <c r="F428" s="35">
        <f t="shared" si="302"/>
        <v>1709110</v>
      </c>
      <c r="G428" s="40">
        <v>85266</v>
      </c>
      <c r="H428" s="25">
        <f t="shared" si="303"/>
        <v>1705320</v>
      </c>
      <c r="I428" s="16">
        <v>180000</v>
      </c>
      <c r="J428" s="17">
        <f t="shared" si="304"/>
        <v>3600000</v>
      </c>
      <c r="K428" s="28">
        <v>80000</v>
      </c>
      <c r="L428" s="29">
        <f t="shared" si="305"/>
        <v>1600000</v>
      </c>
      <c r="M428" s="47">
        <f t="shared" si="316"/>
        <v>83573.833333333328</v>
      </c>
      <c r="N428" s="42">
        <f t="shared" si="306"/>
        <v>107680.375</v>
      </c>
      <c r="O428" s="43">
        <f t="shared" si="307"/>
        <v>0.20639670877817806</v>
      </c>
      <c r="P428" s="43">
        <f t="shared" si="308"/>
        <v>0.20815654663164018</v>
      </c>
      <c r="Q428" s="43">
        <f t="shared" si="309"/>
        <v>-0.67161379220679729</v>
      </c>
      <c r="R428" s="43">
        <f t="shared" si="310"/>
        <v>0.25706053679697904</v>
      </c>
      <c r="S428" s="21">
        <f t="shared" si="311"/>
        <v>48279.328204686462</v>
      </c>
      <c r="T428" s="22">
        <f t="shared" si="298"/>
        <v>155959.70320468646</v>
      </c>
      <c r="U428" s="22">
        <f t="shared" si="299"/>
        <v>59401.046795313538</v>
      </c>
      <c r="V428" s="21">
        <f t="shared" si="312"/>
        <v>85455.5</v>
      </c>
      <c r="W428" s="21">
        <f t="shared" si="313"/>
        <v>85266</v>
      </c>
      <c r="X428" s="21" t="str">
        <f t="shared" si="314"/>
        <v/>
      </c>
      <c r="Y428" s="21">
        <f t="shared" si="315"/>
        <v>80000</v>
      </c>
      <c r="Z428" s="23">
        <f t="shared" si="300"/>
        <v>83573.833333333328</v>
      </c>
      <c r="AA428" s="20">
        <f t="shared" si="301"/>
        <v>3</v>
      </c>
      <c r="AB428" s="1" t="s">
        <v>863</v>
      </c>
      <c r="AE428" s="55"/>
      <c r="AF428" s="58">
        <f t="shared" si="297"/>
        <v>0</v>
      </c>
    </row>
    <row r="429" spans="1:32" ht="15.75" hidden="1" x14ac:dyDescent="0.2">
      <c r="A429" s="8">
        <v>20</v>
      </c>
      <c r="B429" s="255" t="s">
        <v>836</v>
      </c>
      <c r="C429" s="255"/>
      <c r="D429" s="255"/>
      <c r="E429" s="255"/>
      <c r="F429" s="255"/>
      <c r="G429" s="49"/>
      <c r="H429" s="49"/>
      <c r="I429" s="49"/>
      <c r="J429" s="49"/>
      <c r="K429" s="49"/>
      <c r="L429" s="49"/>
      <c r="M429" s="59"/>
      <c r="N429" s="256"/>
      <c r="O429" s="257"/>
      <c r="P429" s="257"/>
      <c r="Q429" s="257"/>
      <c r="R429" s="257"/>
      <c r="S429" s="257"/>
      <c r="T429" s="257"/>
      <c r="U429" s="257"/>
      <c r="V429" s="257"/>
      <c r="W429" s="257"/>
      <c r="X429" s="257"/>
      <c r="Y429" s="257"/>
      <c r="Z429" s="257"/>
      <c r="AA429" s="258"/>
      <c r="AB429" s="1" t="s">
        <v>863</v>
      </c>
      <c r="AE429" s="55"/>
      <c r="AF429" s="58">
        <f t="shared" si="297"/>
        <v>0</v>
      </c>
    </row>
    <row r="430" spans="1:32" s="87" customFormat="1" ht="192.75" customHeight="1" x14ac:dyDescent="0.25">
      <c r="A430" s="100" t="s">
        <v>837</v>
      </c>
      <c r="B430" s="110" t="s">
        <v>838</v>
      </c>
      <c r="C430" s="103" t="s">
        <v>17</v>
      </c>
      <c r="D430" s="104">
        <v>500</v>
      </c>
      <c r="E430" s="156">
        <v>8935</v>
      </c>
      <c r="F430" s="127">
        <f>+D430*E430</f>
        <v>4467500</v>
      </c>
      <c r="G430" s="134">
        <v>8323</v>
      </c>
      <c r="H430" s="128">
        <f>+D430*G430</f>
        <v>4161500</v>
      </c>
      <c r="I430" s="132">
        <v>7145</v>
      </c>
      <c r="J430" s="161">
        <f>+I430*D430</f>
        <v>3572500</v>
      </c>
      <c r="K430" s="136">
        <v>4500</v>
      </c>
      <c r="L430" s="155">
        <f>+K430*D430</f>
        <v>2250000</v>
      </c>
      <c r="M430" s="111">
        <f t="shared" ref="M430:M432" si="317">Z430</f>
        <v>8134.333333333333</v>
      </c>
      <c r="N430" s="162">
        <f>AVERAGE(E430,G430,I430,K430)</f>
        <v>7225.75</v>
      </c>
      <c r="O430" s="163">
        <f>1-E430/N430</f>
        <v>-0.23654983911704663</v>
      </c>
      <c r="P430" s="163">
        <f>1-G430/N430</f>
        <v>-0.15185274884960043</v>
      </c>
      <c r="Q430" s="163">
        <f>1-I430/N430</f>
        <v>1.1175310521399195E-2</v>
      </c>
      <c r="R430" s="163">
        <f>1-K430/N430</f>
        <v>0.37722727744524787</v>
      </c>
      <c r="S430" s="164">
        <f>STDEV(E430,G430,I430,K430)</f>
        <v>1963.1375185316658</v>
      </c>
      <c r="T430" s="165">
        <f t="shared" si="298"/>
        <v>9188.8875185316665</v>
      </c>
      <c r="U430" s="165">
        <f t="shared" si="299"/>
        <v>5262.6124814683344</v>
      </c>
      <c r="V430" s="164">
        <f>IF(AND(E430&lt;=$T430,E430&gt;=$U430),E430,"")</f>
        <v>8935</v>
      </c>
      <c r="W430" s="164">
        <f>IF(AND(G430&lt;=$T430,G430&gt;=$U430),G430,"")</f>
        <v>8323</v>
      </c>
      <c r="X430" s="164">
        <f>IF(AND(I430&lt;=$T430,I430&gt;=$U430),I430,"")</f>
        <v>7145</v>
      </c>
      <c r="Y430" s="164" t="str">
        <f>IF(AND(K430&lt;=$T430,K430&gt;=$U430),K430,"")</f>
        <v/>
      </c>
      <c r="Z430" s="129">
        <f t="shared" si="300"/>
        <v>8134.333333333333</v>
      </c>
      <c r="AA430" s="166">
        <f t="shared" si="301"/>
        <v>3</v>
      </c>
      <c r="AB430" s="89" t="s">
        <v>863</v>
      </c>
      <c r="AC430" s="89"/>
      <c r="AD430" s="89"/>
      <c r="AE430" s="130">
        <v>260</v>
      </c>
      <c r="AF430" s="131">
        <f t="shared" si="297"/>
        <v>2114926.6666666665</v>
      </c>
    </row>
    <row r="431" spans="1:32" s="87" customFormat="1" ht="192.75" customHeight="1" x14ac:dyDescent="0.25">
      <c r="A431" s="100" t="s">
        <v>839</v>
      </c>
      <c r="B431" s="110" t="s">
        <v>840</v>
      </c>
      <c r="C431" s="103" t="s">
        <v>90</v>
      </c>
      <c r="D431" s="104">
        <v>6000</v>
      </c>
      <c r="E431" s="156">
        <v>1503</v>
      </c>
      <c r="F431" s="127">
        <f>+D431*E431</f>
        <v>9018000</v>
      </c>
      <c r="G431" s="134">
        <v>1586</v>
      </c>
      <c r="H431" s="128">
        <f>+D431*G431</f>
        <v>9516000</v>
      </c>
      <c r="I431" s="132">
        <v>300</v>
      </c>
      <c r="J431" s="161">
        <f>+I431*D431</f>
        <v>1800000</v>
      </c>
      <c r="K431" s="136">
        <v>150</v>
      </c>
      <c r="L431" s="155">
        <f>+K431*D431</f>
        <v>900000</v>
      </c>
      <c r="M431" s="111">
        <f t="shared" si="317"/>
        <v>884.75</v>
      </c>
      <c r="N431" s="162">
        <f>AVERAGE(E431,G431,I431,K431)</f>
        <v>884.75</v>
      </c>
      <c r="O431" s="163">
        <f>1-E431/N431</f>
        <v>-0.6987849675049449</v>
      </c>
      <c r="P431" s="163">
        <f>1-G431/N431</f>
        <v>-0.79259677875105972</v>
      </c>
      <c r="Q431" s="163">
        <f>1-I431/N431</f>
        <v>0.66092116417066971</v>
      </c>
      <c r="R431" s="163">
        <f>1-K431/N431</f>
        <v>0.8304605820853348</v>
      </c>
      <c r="S431" s="164">
        <f>STDEV(E431,G431,I431,K431)</f>
        <v>765.02173171747222</v>
      </c>
      <c r="T431" s="165">
        <f t="shared" si="298"/>
        <v>1649.7717317174722</v>
      </c>
      <c r="U431" s="165">
        <f t="shared" si="299"/>
        <v>119.72826828252778</v>
      </c>
      <c r="V431" s="164">
        <f>IF(AND(E431&lt;=$T431,E431&gt;=$U431),E431,"")</f>
        <v>1503</v>
      </c>
      <c r="W431" s="164">
        <f>IF(AND(G431&lt;=$T431,G431&gt;=$U431),G431,"")</f>
        <v>1586</v>
      </c>
      <c r="X431" s="164">
        <f>IF(AND(I431&lt;=$T431,I431&gt;=$U431),I431,"")</f>
        <v>300</v>
      </c>
      <c r="Y431" s="164">
        <f>IF(AND(K431&lt;=$T431,K431&gt;=$U431),K431,"")</f>
        <v>150</v>
      </c>
      <c r="Z431" s="129">
        <f t="shared" si="300"/>
        <v>884.75</v>
      </c>
      <c r="AA431" s="166">
        <f t="shared" si="301"/>
        <v>4</v>
      </c>
      <c r="AB431" s="89" t="s">
        <v>863</v>
      </c>
      <c r="AC431" s="89"/>
      <c r="AD431" s="89"/>
      <c r="AE431" s="130">
        <v>3500</v>
      </c>
      <c r="AF431" s="131">
        <f t="shared" si="297"/>
        <v>3096625</v>
      </c>
    </row>
    <row r="432" spans="1:32" ht="15" hidden="1" x14ac:dyDescent="0.2">
      <c r="A432" s="5" t="s">
        <v>841</v>
      </c>
      <c r="B432" s="10" t="s">
        <v>842</v>
      </c>
      <c r="C432" s="9" t="s">
        <v>90</v>
      </c>
      <c r="D432" s="12">
        <v>6000</v>
      </c>
      <c r="E432" s="36">
        <v>2529</v>
      </c>
      <c r="F432" s="35">
        <f>+D432*E432</f>
        <v>15174000</v>
      </c>
      <c r="G432" s="40">
        <v>2763</v>
      </c>
      <c r="H432" s="25">
        <f>+D432*G432</f>
        <v>16578000</v>
      </c>
      <c r="I432" s="16">
        <v>180</v>
      </c>
      <c r="J432" s="17">
        <f>+I432*D432</f>
        <v>1080000</v>
      </c>
      <c r="K432" s="30">
        <v>800</v>
      </c>
      <c r="L432" s="29">
        <f>+K432*D432</f>
        <v>4800000</v>
      </c>
      <c r="M432" s="47">
        <f t="shared" si="317"/>
        <v>2030.6666666666667</v>
      </c>
      <c r="N432" s="42">
        <f>AVERAGE(E432,G432,I432,K432)</f>
        <v>1568</v>
      </c>
      <c r="O432" s="43">
        <f>1-E432/N432</f>
        <v>-0.61288265306122458</v>
      </c>
      <c r="P432" s="43">
        <f>1-G432/N432</f>
        <v>-0.76211734693877542</v>
      </c>
      <c r="Q432" s="43">
        <f>1-I432/N432</f>
        <v>0.88520408163265307</v>
      </c>
      <c r="R432" s="43">
        <f>1-K432/N432</f>
        <v>0.48979591836734693</v>
      </c>
      <c r="S432" s="21">
        <f>STDEV(E432,G432,I432,K432)</f>
        <v>1273.8280888722779</v>
      </c>
      <c r="T432" s="22">
        <f t="shared" si="298"/>
        <v>2841.8280888722779</v>
      </c>
      <c r="U432" s="22">
        <f t="shared" si="299"/>
        <v>294.17191112772207</v>
      </c>
      <c r="V432" s="21">
        <f>IF(AND(E432&lt;=$T432,E432&gt;=$U432),E432,"")</f>
        <v>2529</v>
      </c>
      <c r="W432" s="21">
        <f>IF(AND(G432&lt;=$T432,G432&gt;=$U432),G432,"")</f>
        <v>2763</v>
      </c>
      <c r="X432" s="21" t="str">
        <f>IF(AND(I432&lt;=$T432,I432&gt;=$U432),I432,"")</f>
        <v/>
      </c>
      <c r="Y432" s="21">
        <f>IF(AND(K432&lt;=$T432,K432&gt;=$U432),K432,"")</f>
        <v>800</v>
      </c>
      <c r="Z432" s="23">
        <f t="shared" si="300"/>
        <v>2030.6666666666667</v>
      </c>
      <c r="AA432" s="20">
        <f t="shared" si="301"/>
        <v>3</v>
      </c>
      <c r="AB432" s="1" t="s">
        <v>863</v>
      </c>
      <c r="AE432" s="55"/>
      <c r="AF432" s="58">
        <f t="shared" si="297"/>
        <v>0</v>
      </c>
    </row>
    <row r="433" spans="1:32" ht="15.75" hidden="1" x14ac:dyDescent="0.2">
      <c r="A433" s="8">
        <v>21</v>
      </c>
      <c r="B433" s="255" t="s">
        <v>843</v>
      </c>
      <c r="C433" s="255"/>
      <c r="D433" s="255"/>
      <c r="E433" s="255"/>
      <c r="F433" s="255"/>
      <c r="G433" s="49"/>
      <c r="H433" s="49"/>
      <c r="I433" s="49"/>
      <c r="J433" s="49"/>
      <c r="K433" s="49"/>
      <c r="L433" s="49"/>
      <c r="M433" s="59"/>
      <c r="N433" s="256"/>
      <c r="O433" s="257"/>
      <c r="P433" s="257"/>
      <c r="Q433" s="257"/>
      <c r="R433" s="257"/>
      <c r="S433" s="257"/>
      <c r="T433" s="257"/>
      <c r="U433" s="257"/>
      <c r="V433" s="257"/>
      <c r="W433" s="257"/>
      <c r="X433" s="257"/>
      <c r="Y433" s="257"/>
      <c r="Z433" s="257"/>
      <c r="AA433" s="258"/>
      <c r="AB433" s="1" t="s">
        <v>863</v>
      </c>
      <c r="AE433" s="55"/>
      <c r="AF433" s="58">
        <f t="shared" si="297"/>
        <v>0</v>
      </c>
    </row>
    <row r="434" spans="1:32" ht="25.5" hidden="1" x14ac:dyDescent="0.2">
      <c r="A434" s="3" t="s">
        <v>844</v>
      </c>
      <c r="B434" s="10" t="s">
        <v>845</v>
      </c>
      <c r="C434" s="9" t="s">
        <v>651</v>
      </c>
      <c r="D434" s="12">
        <v>3</v>
      </c>
      <c r="E434" s="38">
        <v>350000</v>
      </c>
      <c r="F434" s="35">
        <f>+D434*E434</f>
        <v>1050000</v>
      </c>
      <c r="G434" s="41">
        <v>351490</v>
      </c>
      <c r="H434" s="35">
        <f>+D434*G434</f>
        <v>1054470</v>
      </c>
      <c r="I434" s="19">
        <v>150000</v>
      </c>
      <c r="J434" s="17">
        <f>+I434*D434</f>
        <v>450000</v>
      </c>
      <c r="K434" s="28">
        <v>1500000</v>
      </c>
      <c r="L434" s="29">
        <f>+K434*D434</f>
        <v>4500000</v>
      </c>
      <c r="M434" s="47">
        <f t="shared" ref="M434:M442" si="318">Z434</f>
        <v>283830</v>
      </c>
      <c r="N434" s="42">
        <f>AVERAGE(E434,G434,I434,K434)</f>
        <v>587872.5</v>
      </c>
      <c r="O434" s="43">
        <f>1-E434/N434</f>
        <v>0.40463280728389239</v>
      </c>
      <c r="P434" s="43">
        <f>1-G434/N434</f>
        <v>0.40209824409204376</v>
      </c>
      <c r="Q434" s="43">
        <f>1-I434/N434</f>
        <v>0.74484263169309672</v>
      </c>
      <c r="R434" s="43">
        <f>1-K434/N434</f>
        <v>-1.5515736830690328</v>
      </c>
      <c r="S434" s="21">
        <f>STDEV(E434,G434,I434,K434)</f>
        <v>615404.72186331707</v>
      </c>
      <c r="T434" s="22">
        <f t="shared" si="298"/>
        <v>1203277.2218633171</v>
      </c>
      <c r="U434" s="22">
        <f t="shared" si="299"/>
        <v>-27532.221863317071</v>
      </c>
      <c r="V434" s="21">
        <f>IF(AND(E434&lt;=$T434,E434&gt;=$U434),E434,"")</f>
        <v>350000</v>
      </c>
      <c r="W434" s="21">
        <f>IF(AND(G434&lt;=$T434,G434&gt;=$U434),G434,"")</f>
        <v>351490</v>
      </c>
      <c r="X434" s="21">
        <f>IF(AND(I434&lt;=$T434,I434&gt;=$U434),I434,"")</f>
        <v>150000</v>
      </c>
      <c r="Y434" s="21" t="str">
        <f>IF(AND(K434&lt;=$T434,K434&gt;=$U434),K434,"")</f>
        <v/>
      </c>
      <c r="Z434" s="23">
        <f t="shared" si="300"/>
        <v>283830</v>
      </c>
      <c r="AA434" s="20">
        <f t="shared" si="301"/>
        <v>3</v>
      </c>
      <c r="AB434" s="1" t="s">
        <v>863</v>
      </c>
      <c r="AE434" s="55"/>
      <c r="AF434" s="58">
        <f t="shared" si="297"/>
        <v>0</v>
      </c>
    </row>
    <row r="435" spans="1:32" ht="15" hidden="1" x14ac:dyDescent="0.2">
      <c r="A435" s="3" t="s">
        <v>846</v>
      </c>
      <c r="B435" s="10" t="s">
        <v>847</v>
      </c>
      <c r="C435" s="9" t="s">
        <v>651</v>
      </c>
      <c r="D435" s="12">
        <v>3</v>
      </c>
      <c r="E435" s="38">
        <v>980744</v>
      </c>
      <c r="F435" s="35">
        <f>+D435*E435</f>
        <v>2942232</v>
      </c>
      <c r="G435" s="41">
        <v>963583</v>
      </c>
      <c r="H435" s="35">
        <f>+D435*G435</f>
        <v>2890749</v>
      </c>
      <c r="I435" s="19">
        <v>324000</v>
      </c>
      <c r="J435" s="17">
        <f>+I435*D435</f>
        <v>972000</v>
      </c>
      <c r="K435" s="28">
        <v>500000</v>
      </c>
      <c r="L435" s="29">
        <f>+K435*D435</f>
        <v>1500000</v>
      </c>
      <c r="M435" s="47">
        <f t="shared" si="318"/>
        <v>814775.66666666663</v>
      </c>
      <c r="N435" s="42">
        <f>AVERAGE(E435,G435,I435,K435)</f>
        <v>692081.75</v>
      </c>
      <c r="O435" s="43">
        <f>1-E435/N435</f>
        <v>-0.41709270617235616</v>
      </c>
      <c r="P435" s="43">
        <f>1-G435/N435</f>
        <v>-0.39229650254467763</v>
      </c>
      <c r="Q435" s="43">
        <f>1-I435/N435</f>
        <v>0.53184721313630945</v>
      </c>
      <c r="R435" s="43">
        <f>1-K435/N435</f>
        <v>0.27754199558072434</v>
      </c>
      <c r="S435" s="21">
        <f>STDEV(E435,G435,I435,K435)</f>
        <v>331370.08348810952</v>
      </c>
      <c r="T435" s="22">
        <f t="shared" si="298"/>
        <v>1023451.8334881095</v>
      </c>
      <c r="U435" s="22">
        <f t="shared" si="299"/>
        <v>360711.66651189048</v>
      </c>
      <c r="V435" s="21">
        <f>IF(AND(E435&lt;=$T435,E435&gt;=$U435),E435,"")</f>
        <v>980744</v>
      </c>
      <c r="W435" s="21">
        <f>IF(AND(G435&lt;=$T435,G435&gt;=$U435),G435,"")</f>
        <v>963583</v>
      </c>
      <c r="X435" s="21" t="str">
        <f>IF(AND(I435&lt;=$T435,I435&gt;=$U435),I435,"")</f>
        <v/>
      </c>
      <c r="Y435" s="21">
        <f>IF(AND(K435&lt;=$T435,K435&gt;=$U435),K435,"")</f>
        <v>500000</v>
      </c>
      <c r="Z435" s="23">
        <f t="shared" si="300"/>
        <v>814775.66666666663</v>
      </c>
      <c r="AA435" s="20">
        <f t="shared" si="301"/>
        <v>3</v>
      </c>
      <c r="AB435" s="1" t="s">
        <v>863</v>
      </c>
      <c r="AE435" s="55"/>
      <c r="AF435" s="58">
        <f t="shared" si="297"/>
        <v>0</v>
      </c>
    </row>
    <row r="436" spans="1:32" ht="15" hidden="1" x14ac:dyDescent="0.2">
      <c r="A436" s="3" t="s">
        <v>848</v>
      </c>
      <c r="B436" s="10" t="s">
        <v>849</v>
      </c>
      <c r="C436" s="9" t="s">
        <v>17</v>
      </c>
      <c r="D436" s="12">
        <v>60</v>
      </c>
      <c r="E436" s="38">
        <v>1777</v>
      </c>
      <c r="F436" s="35">
        <f>+D436*E436</f>
        <v>106620</v>
      </c>
      <c r="G436" s="41">
        <v>1906</v>
      </c>
      <c r="H436" s="35">
        <f>+D436*G436</f>
        <v>114360</v>
      </c>
      <c r="I436" s="19">
        <v>3500</v>
      </c>
      <c r="J436" s="17">
        <f>+I436*D436</f>
        <v>210000</v>
      </c>
      <c r="K436" s="28">
        <v>10000</v>
      </c>
      <c r="L436" s="29">
        <f>+K436*D436</f>
        <v>600000</v>
      </c>
      <c r="M436" s="47">
        <f t="shared" si="318"/>
        <v>2394.3333333333335</v>
      </c>
      <c r="N436" s="42">
        <f>AVERAGE(E436,G436,I436,K436)</f>
        <v>4295.75</v>
      </c>
      <c r="O436" s="43">
        <f>1-E436/N436</f>
        <v>0.58633533143222949</v>
      </c>
      <c r="P436" s="43">
        <f>1-G436/N436</f>
        <v>0.5563056509340627</v>
      </c>
      <c r="Q436" s="43">
        <f>1-I436/N436</f>
        <v>0.18524122679392419</v>
      </c>
      <c r="R436" s="43">
        <f>1-K436/N436</f>
        <v>-1.3278822091602165</v>
      </c>
      <c r="S436" s="21">
        <f>STDEV(E436,G436,I436,K436)</f>
        <v>3882.7263939144618</v>
      </c>
      <c r="T436" s="22">
        <f t="shared" si="298"/>
        <v>8178.4763939144614</v>
      </c>
      <c r="U436" s="22">
        <f t="shared" si="299"/>
        <v>413.02360608553818</v>
      </c>
      <c r="V436" s="21">
        <f>IF(AND(E436&lt;=$T436,E436&gt;=$U436),E436,"")</f>
        <v>1777</v>
      </c>
      <c r="W436" s="21">
        <f>IF(AND(G436&lt;=$T436,G436&gt;=$U436),G436,"")</f>
        <v>1906</v>
      </c>
      <c r="X436" s="21">
        <f>IF(AND(I436&lt;=$T436,I436&gt;=$U436),I436,"")</f>
        <v>3500</v>
      </c>
      <c r="Y436" s="21" t="str">
        <f>IF(AND(K436&lt;=$T436,K436&gt;=$U436),K436,"")</f>
        <v/>
      </c>
      <c r="Z436" s="23">
        <f t="shared" si="300"/>
        <v>2394.3333333333335</v>
      </c>
      <c r="AA436" s="20">
        <f t="shared" si="301"/>
        <v>3</v>
      </c>
      <c r="AB436" s="1" t="s">
        <v>863</v>
      </c>
      <c r="AE436" s="55"/>
      <c r="AF436" s="58">
        <f t="shared" si="297"/>
        <v>0</v>
      </c>
    </row>
    <row r="437" spans="1:32" ht="15" hidden="1" x14ac:dyDescent="0.2">
      <c r="A437" s="3" t="s">
        <v>850</v>
      </c>
      <c r="B437" s="10" t="s">
        <v>851</v>
      </c>
      <c r="C437" s="9" t="s">
        <v>651</v>
      </c>
      <c r="D437" s="12">
        <v>20</v>
      </c>
      <c r="E437" s="38">
        <v>426752</v>
      </c>
      <c r="F437" s="35">
        <f>+D437*E437</f>
        <v>8535040</v>
      </c>
      <c r="G437" s="41">
        <v>455026</v>
      </c>
      <c r="H437" s="35">
        <f>+D437*G437</f>
        <v>9100520</v>
      </c>
      <c r="I437" s="19">
        <v>185000</v>
      </c>
      <c r="J437" s="17">
        <f>+I437*D437</f>
        <v>3700000</v>
      </c>
      <c r="K437" s="28">
        <v>800000</v>
      </c>
      <c r="L437" s="29">
        <f>+K437*D437</f>
        <v>16000000</v>
      </c>
      <c r="M437" s="47">
        <f t="shared" si="318"/>
        <v>440889</v>
      </c>
      <c r="N437" s="42">
        <f>AVERAGE(E437,G437,I437,K437)</f>
        <v>466694.5</v>
      </c>
      <c r="O437" s="43">
        <f>1-E437/N437</f>
        <v>8.5585966836977945E-2</v>
      </c>
      <c r="P437" s="43">
        <f>1-G437/N437</f>
        <v>2.5002437354629259E-2</v>
      </c>
      <c r="Q437" s="43">
        <f>1-I437/N437</f>
        <v>0.60359507129396217</v>
      </c>
      <c r="R437" s="43">
        <f>1-K437/N437</f>
        <v>-0.71418347548556915</v>
      </c>
      <c r="S437" s="21">
        <f>STDEV(E437,G437,I437,K437)</f>
        <v>253098.07378366197</v>
      </c>
      <c r="T437" s="22">
        <f t="shared" si="298"/>
        <v>719792.57378366194</v>
      </c>
      <c r="U437" s="22">
        <f t="shared" si="299"/>
        <v>213596.42621633803</v>
      </c>
      <c r="V437" s="21">
        <f>IF(AND(E437&lt;=$T437,E437&gt;=$U437),E437,"")</f>
        <v>426752</v>
      </c>
      <c r="W437" s="21">
        <f>IF(AND(G437&lt;=$T437,G437&gt;=$U437),G437,"")</f>
        <v>455026</v>
      </c>
      <c r="X437" s="21" t="str">
        <f>IF(AND(I437&lt;=$T437,I437&gt;=$U437),I437,"")</f>
        <v/>
      </c>
      <c r="Y437" s="21" t="str">
        <f>IF(AND(K437&lt;=$T437,K437&gt;=$U437),K437,"")</f>
        <v/>
      </c>
      <c r="Z437" s="23">
        <f t="shared" si="300"/>
        <v>440889</v>
      </c>
      <c r="AA437" s="20">
        <f t="shared" si="301"/>
        <v>2</v>
      </c>
      <c r="AB437" s="1" t="s">
        <v>863</v>
      </c>
      <c r="AE437" s="55"/>
      <c r="AF437" s="58">
        <f t="shared" si="297"/>
        <v>0</v>
      </c>
    </row>
    <row r="438" spans="1:32" s="87" customFormat="1" ht="16.5" x14ac:dyDescent="0.25">
      <c r="A438" s="247" t="s">
        <v>852</v>
      </c>
      <c r="B438" s="248"/>
      <c r="C438" s="248"/>
      <c r="D438" s="248"/>
      <c r="E438" s="248"/>
      <c r="F438" s="137">
        <f>SUM(F11:F437)</f>
        <v>4101683797.2400002</v>
      </c>
      <c r="G438" s="107"/>
      <c r="H438" s="137">
        <f>SUM(H11:H437)</f>
        <v>4122442604</v>
      </c>
      <c r="I438" s="167"/>
      <c r="J438" s="137">
        <f>SUM(J11:J437)</f>
        <v>2967630959</v>
      </c>
      <c r="K438" s="107"/>
      <c r="L438" s="138">
        <f>SUM(L11:L437)</f>
        <v>4335326500</v>
      </c>
      <c r="M438" s="158"/>
      <c r="N438" s="249"/>
      <c r="O438" s="250"/>
      <c r="P438" s="250"/>
      <c r="Q438" s="250"/>
      <c r="R438" s="250"/>
      <c r="S438" s="250"/>
      <c r="T438" s="250"/>
      <c r="U438" s="250"/>
      <c r="V438" s="250"/>
      <c r="W438" s="250"/>
      <c r="X438" s="250"/>
      <c r="Y438" s="250"/>
      <c r="Z438" s="250"/>
      <c r="AA438" s="251"/>
      <c r="AB438" s="89" t="s">
        <v>863</v>
      </c>
      <c r="AC438" s="89"/>
      <c r="AD438" s="89"/>
      <c r="AE438" s="139"/>
      <c r="AF438" s="140">
        <f>SUM(AF11:AF437)</f>
        <v>165489843.57999995</v>
      </c>
    </row>
    <row r="439" spans="1:32" s="87" customFormat="1" ht="16.5" x14ac:dyDescent="0.25">
      <c r="A439" s="252" t="s">
        <v>853</v>
      </c>
      <c r="B439" s="253"/>
      <c r="C439" s="254"/>
      <c r="D439" s="89"/>
      <c r="E439" s="159">
        <v>0.15</v>
      </c>
      <c r="F439" s="141">
        <f>F438*E439</f>
        <v>615252569.58599997</v>
      </c>
      <c r="G439" s="159">
        <v>0.18</v>
      </c>
      <c r="H439" s="142">
        <f>H438*G439</f>
        <v>742039668.72000003</v>
      </c>
      <c r="I439" s="168">
        <v>0.28000000000000003</v>
      </c>
      <c r="J439" s="169">
        <f>+J438*I439</f>
        <v>830936668.5200001</v>
      </c>
      <c r="K439" s="143">
        <v>0.14000000000000001</v>
      </c>
      <c r="L439" s="144">
        <f>+L438*K439</f>
        <v>606945710</v>
      </c>
      <c r="M439" s="160">
        <f>ROUND(Z439,2)</f>
        <v>0.16</v>
      </c>
      <c r="N439" s="170">
        <f>AVERAGE(E439,G439,I439,K439)</f>
        <v>0.1875</v>
      </c>
      <c r="O439" s="170">
        <f>1-E439/N439</f>
        <v>0.20000000000000007</v>
      </c>
      <c r="P439" s="170">
        <f>1-G439/N439</f>
        <v>4.0000000000000036E-2</v>
      </c>
      <c r="Q439" s="170">
        <f>1-I439/N439</f>
        <v>-0.4933333333333334</v>
      </c>
      <c r="R439" s="170">
        <f>1-K439/N439</f>
        <v>0.2533333333333333</v>
      </c>
      <c r="S439" s="170">
        <f>STDEV(E439,G439,I439,K439)</f>
        <v>6.396613687465165E-2</v>
      </c>
      <c r="T439" s="170">
        <f t="shared" si="298"/>
        <v>0.25146613687465164</v>
      </c>
      <c r="U439" s="170">
        <f t="shared" si="299"/>
        <v>0.12353386312534835</v>
      </c>
      <c r="V439" s="170">
        <f>IF(AND(E439&lt;=$T439,E439&gt;=$U439),E439,"")</f>
        <v>0.15</v>
      </c>
      <c r="W439" s="170">
        <f>IF(AND(G439&lt;=$T439,G439&gt;=$U439),G439,"")</f>
        <v>0.18</v>
      </c>
      <c r="X439" s="170" t="str">
        <f>IF(AND(I439&lt;=$T439,I439&gt;=$U439),I439,"")</f>
        <v/>
      </c>
      <c r="Y439" s="170">
        <f>IF(AND(K439&lt;=$T439,K439&gt;=$U439),K439,"")</f>
        <v>0.14000000000000001</v>
      </c>
      <c r="Z439" s="170">
        <f>ROUND(AVERAGE(V439:Y439),4)</f>
        <v>0.15670000000000001</v>
      </c>
      <c r="AA439" s="171">
        <f t="shared" si="301"/>
        <v>3</v>
      </c>
      <c r="AB439" s="89" t="s">
        <v>863</v>
      </c>
      <c r="AC439" s="89"/>
      <c r="AD439" s="89"/>
      <c r="AE439" s="139"/>
      <c r="AF439" s="145">
        <f>+AF438*M439</f>
        <v>26478374.972799994</v>
      </c>
    </row>
    <row r="440" spans="1:32" s="87" customFormat="1" ht="16.5" x14ac:dyDescent="0.25">
      <c r="A440" s="252" t="s">
        <v>854</v>
      </c>
      <c r="B440" s="253"/>
      <c r="C440" s="254"/>
      <c r="D440" s="89"/>
      <c r="E440" s="159">
        <v>0.05</v>
      </c>
      <c r="F440" s="141">
        <f>F438*E440</f>
        <v>205084189.86200002</v>
      </c>
      <c r="G440" s="159">
        <v>0.05</v>
      </c>
      <c r="H440" s="142">
        <f>H438*G440</f>
        <v>206122130.20000002</v>
      </c>
      <c r="I440" s="168">
        <v>0.05</v>
      </c>
      <c r="J440" s="169">
        <f>+J438*I440</f>
        <v>148381547.95000002</v>
      </c>
      <c r="K440" s="143">
        <v>0.06</v>
      </c>
      <c r="L440" s="144">
        <f>+L438*K440</f>
        <v>260119590</v>
      </c>
      <c r="M440" s="160">
        <f t="shared" si="318"/>
        <v>5.000000000000001E-2</v>
      </c>
      <c r="N440" s="172">
        <f>AVERAGE(E440,G440,I440,K440)</f>
        <v>5.2500000000000005E-2</v>
      </c>
      <c r="O440" s="170">
        <f>1-E440/N440</f>
        <v>4.7619047619047672E-2</v>
      </c>
      <c r="P440" s="170">
        <f>1-G440/N440</f>
        <v>4.7619047619047672E-2</v>
      </c>
      <c r="Q440" s="170">
        <f>1-I440/N440</f>
        <v>4.7619047619047672E-2</v>
      </c>
      <c r="R440" s="170">
        <f>1-K440/N440</f>
        <v>-0.14285714285714279</v>
      </c>
      <c r="S440" s="170">
        <f>STDEV(E440,G440,I440,K440)</f>
        <v>4.9999999999999975E-3</v>
      </c>
      <c r="T440" s="170">
        <f t="shared" si="298"/>
        <v>5.7500000000000002E-2</v>
      </c>
      <c r="U440" s="170">
        <f t="shared" si="299"/>
        <v>4.7500000000000007E-2</v>
      </c>
      <c r="V440" s="170">
        <f>IF(AND(E440&lt;=$T440,E440&gt;=$U440),E440,"")</f>
        <v>0.05</v>
      </c>
      <c r="W440" s="170">
        <f>IF(AND(G440&lt;=$T440,G440&gt;=$U440),G440,"")</f>
        <v>0.05</v>
      </c>
      <c r="X440" s="170">
        <f>IF(AND(I440&lt;=$T440,I440&gt;=$U440),I440,"")</f>
        <v>0.05</v>
      </c>
      <c r="Y440" s="170" t="str">
        <f>IF(AND(K440&lt;=$T440,K440&gt;=$U440),K440,"")</f>
        <v/>
      </c>
      <c r="Z440" s="170">
        <f t="shared" si="300"/>
        <v>5.000000000000001E-2</v>
      </c>
      <c r="AA440" s="171">
        <f t="shared" si="301"/>
        <v>3</v>
      </c>
      <c r="AB440" s="112" t="s">
        <v>873</v>
      </c>
      <c r="AC440" s="89"/>
      <c r="AD440" s="89"/>
      <c r="AE440" s="139"/>
      <c r="AF440" s="145">
        <f>+AF438*M440</f>
        <v>8274492.1789999995</v>
      </c>
    </row>
    <row r="441" spans="1:32" s="87" customFormat="1" ht="16.5" x14ac:dyDescent="0.25">
      <c r="A441" s="252" t="s">
        <v>855</v>
      </c>
      <c r="B441" s="253"/>
      <c r="C441" s="254"/>
      <c r="D441" s="89"/>
      <c r="E441" s="159">
        <v>0.03</v>
      </c>
      <c r="F441" s="141">
        <f>F438*E441</f>
        <v>123050513.9172</v>
      </c>
      <c r="G441" s="159">
        <v>0.03</v>
      </c>
      <c r="H441" s="142">
        <f>H438*G441</f>
        <v>123673278.11999999</v>
      </c>
      <c r="I441" s="168">
        <v>0.03</v>
      </c>
      <c r="J441" s="169">
        <f>+J438*I441</f>
        <v>89028928.769999996</v>
      </c>
      <c r="K441" s="143">
        <v>0.03</v>
      </c>
      <c r="L441" s="144">
        <f>+L438*K441</f>
        <v>130059795</v>
      </c>
      <c r="M441" s="160">
        <f t="shared" si="318"/>
        <v>0.03</v>
      </c>
      <c r="N441" s="172">
        <f>AVERAGE(E441,G441,I441,K441)</f>
        <v>0.03</v>
      </c>
      <c r="O441" s="170">
        <f>1-E441/N441</f>
        <v>0</v>
      </c>
      <c r="P441" s="170">
        <f>1-G441/N441</f>
        <v>0</v>
      </c>
      <c r="Q441" s="170">
        <f>1-I441/N441</f>
        <v>0</v>
      </c>
      <c r="R441" s="170">
        <f>1-K441/N441</f>
        <v>0</v>
      </c>
      <c r="S441" s="170">
        <f>STDEV(E441,G441,I441,K441)</f>
        <v>0</v>
      </c>
      <c r="T441" s="170">
        <f t="shared" si="298"/>
        <v>0.03</v>
      </c>
      <c r="U441" s="170">
        <f t="shared" si="299"/>
        <v>0.03</v>
      </c>
      <c r="V441" s="170">
        <f>IF(AND(E441&lt;=$T441,E441&gt;=$U441),E441,"")</f>
        <v>0.03</v>
      </c>
      <c r="W441" s="170">
        <f>IF(AND(G441&lt;=$T441,G441&gt;=$U441),G441,"")</f>
        <v>0.03</v>
      </c>
      <c r="X441" s="170">
        <f>IF(AND(I441&lt;=$T441,I441&gt;=$U441),I441,"")</f>
        <v>0.03</v>
      </c>
      <c r="Y441" s="170">
        <f>IF(AND(K441&lt;=$T441,K441&gt;=$U441),K441,"")</f>
        <v>0.03</v>
      </c>
      <c r="Z441" s="170">
        <f t="shared" si="300"/>
        <v>0.03</v>
      </c>
      <c r="AA441" s="171">
        <f t="shared" si="301"/>
        <v>4</v>
      </c>
      <c r="AB441" s="112" t="s">
        <v>873</v>
      </c>
      <c r="AC441" s="89"/>
      <c r="AD441" s="89"/>
      <c r="AE441" s="139"/>
      <c r="AF441" s="145">
        <f>+AF438*M441</f>
        <v>4964695.3073999984</v>
      </c>
    </row>
    <row r="442" spans="1:32" s="87" customFormat="1" ht="16.5" x14ac:dyDescent="0.25">
      <c r="A442" s="252" t="s">
        <v>856</v>
      </c>
      <c r="B442" s="253"/>
      <c r="C442" s="254"/>
      <c r="D442" s="89"/>
      <c r="E442" s="159">
        <v>0.19</v>
      </c>
      <c r="F442" s="141">
        <f>F440*E442</f>
        <v>38965996.073780008</v>
      </c>
      <c r="G442" s="159">
        <v>0.19</v>
      </c>
      <c r="H442" s="142">
        <f>H440*G442</f>
        <v>39163204.738000005</v>
      </c>
      <c r="I442" s="168">
        <v>0.19</v>
      </c>
      <c r="J442" s="173">
        <f>+J440*I442</f>
        <v>28192494.110500004</v>
      </c>
      <c r="K442" s="143">
        <v>0.19</v>
      </c>
      <c r="L442" s="146">
        <f>+L440*K442</f>
        <v>49422722.100000001</v>
      </c>
      <c r="M442" s="160">
        <f t="shared" si="318"/>
        <v>0.19</v>
      </c>
      <c r="N442" s="172">
        <f>AVERAGE(E442,G442,I442,K442)</f>
        <v>0.19</v>
      </c>
      <c r="O442" s="170">
        <f>1-E442/N442</f>
        <v>0</v>
      </c>
      <c r="P442" s="170">
        <f>1-G442/N442</f>
        <v>0</v>
      </c>
      <c r="Q442" s="170">
        <f>1-I442/N442</f>
        <v>0</v>
      </c>
      <c r="R442" s="170">
        <f>1-K442/N442</f>
        <v>0</v>
      </c>
      <c r="S442" s="170">
        <f>STDEV(E442,G442,I442,K442)</f>
        <v>0</v>
      </c>
      <c r="T442" s="170">
        <f t="shared" si="298"/>
        <v>0.19</v>
      </c>
      <c r="U442" s="170">
        <f t="shared" si="299"/>
        <v>0.19</v>
      </c>
      <c r="V442" s="170">
        <f>IF(AND(E442&lt;=$T442,E442&gt;=$U442),E442,"")</f>
        <v>0.19</v>
      </c>
      <c r="W442" s="170">
        <f>IF(AND(G442&lt;=$T442,G442&gt;=$U442),G442,"")</f>
        <v>0.19</v>
      </c>
      <c r="X442" s="170">
        <f>IF(AND(I442&lt;=$T442,I442&gt;=$U442),I442,"")</f>
        <v>0.19</v>
      </c>
      <c r="Y442" s="170">
        <f>IF(AND(K442&lt;=$T442,K442&gt;=$U442),K442,"")</f>
        <v>0.19</v>
      </c>
      <c r="Z442" s="170">
        <f t="shared" si="300"/>
        <v>0.19</v>
      </c>
      <c r="AA442" s="171">
        <f t="shared" si="301"/>
        <v>4</v>
      </c>
      <c r="AB442" s="112" t="s">
        <v>873</v>
      </c>
      <c r="AC442" s="89"/>
      <c r="AD442" s="89"/>
      <c r="AE442" s="139"/>
      <c r="AF442" s="145">
        <f>+AF440*M442</f>
        <v>1572153.51401</v>
      </c>
    </row>
    <row r="443" spans="1:32" s="87" customFormat="1" ht="16.5" x14ac:dyDescent="0.25">
      <c r="A443" s="245" t="s">
        <v>857</v>
      </c>
      <c r="B443" s="246"/>
      <c r="C443" s="246"/>
      <c r="D443" s="246"/>
      <c r="E443" s="246"/>
      <c r="F443" s="147">
        <f>SUM(F438:F442)</f>
        <v>5084037066.6789808</v>
      </c>
      <c r="G443" s="108"/>
      <c r="H443" s="148">
        <f>+H438+H439+H440+H441+H442</f>
        <v>5233440885.7779999</v>
      </c>
      <c r="I443" s="149"/>
      <c r="J443" s="150">
        <f>+J438+J439+J440+J441+J442</f>
        <v>4064170598.3504996</v>
      </c>
      <c r="K443" s="108"/>
      <c r="L443" s="148">
        <f>L438+L439+L440+L441+L442</f>
        <v>5381874317.1000004</v>
      </c>
      <c r="M443" s="109">
        <f>SUM(M11:M437)</f>
        <v>653649532.20450044</v>
      </c>
      <c r="AE443" s="139"/>
      <c r="AF443" s="151">
        <f>SUM(AF438:AF442)</f>
        <v>206779559.55320993</v>
      </c>
    </row>
    <row r="444" spans="1:32" s="88" customFormat="1" ht="16.5" x14ac:dyDescent="0.25">
      <c r="A444" s="87"/>
      <c r="B444" s="87"/>
      <c r="F444" s="87"/>
      <c r="G444" s="87"/>
      <c r="AE444" s="89"/>
      <c r="AF444" s="89"/>
    </row>
    <row r="445" spans="1:32" s="88" customFormat="1" ht="16.5" x14ac:dyDescent="0.25">
      <c r="A445" s="87"/>
      <c r="B445" s="87"/>
      <c r="F445" s="87"/>
      <c r="G445" s="87"/>
      <c r="AE445" s="89"/>
      <c r="AF445" s="89"/>
    </row>
    <row r="446" spans="1:32" s="88" customFormat="1" ht="16.5" x14ac:dyDescent="0.25">
      <c r="A446" s="87"/>
      <c r="B446" s="87"/>
      <c r="F446" s="87"/>
      <c r="G446" s="87"/>
      <c r="AE446" s="89"/>
      <c r="AF446" s="89"/>
    </row>
    <row r="447" spans="1:32" s="88" customFormat="1" ht="16.5" x14ac:dyDescent="0.25">
      <c r="A447" s="87"/>
      <c r="B447" s="87"/>
      <c r="F447" s="87"/>
      <c r="G447" s="87"/>
      <c r="AE447" s="89"/>
      <c r="AF447" s="89"/>
    </row>
    <row r="448" spans="1:32" s="88" customFormat="1" ht="16.5" x14ac:dyDescent="0.25">
      <c r="A448" s="87"/>
      <c r="B448" s="87"/>
      <c r="F448" s="87"/>
      <c r="G448" s="87"/>
      <c r="AE448" s="89"/>
      <c r="AF448" s="89"/>
    </row>
    <row r="449" spans="1:32" s="88" customFormat="1" ht="16.5" x14ac:dyDescent="0.25">
      <c r="A449" s="87"/>
      <c r="B449" s="87"/>
      <c r="F449" s="87"/>
      <c r="G449" s="87"/>
      <c r="AE449" s="89"/>
      <c r="AF449" s="89"/>
    </row>
    <row r="450" spans="1:32" s="88" customFormat="1" ht="16.5" x14ac:dyDescent="0.25">
      <c r="A450" s="87"/>
      <c r="B450" s="87"/>
      <c r="F450" s="87"/>
      <c r="G450" s="87"/>
      <c r="AE450" s="89"/>
      <c r="AF450" s="89"/>
    </row>
    <row r="451" spans="1:32" s="88" customFormat="1" ht="16.5" x14ac:dyDescent="0.25">
      <c r="A451" s="87"/>
      <c r="B451" s="87"/>
      <c r="F451" s="87"/>
      <c r="G451" s="87"/>
      <c r="AE451" s="89"/>
      <c r="AF451" s="89"/>
    </row>
    <row r="452" spans="1:32" s="88" customFormat="1" ht="16.5" x14ac:dyDescent="0.25">
      <c r="A452" s="87"/>
      <c r="B452" s="87"/>
      <c r="F452" s="87"/>
      <c r="G452" s="87"/>
      <c r="AE452" s="89"/>
      <c r="AF452" s="89"/>
    </row>
    <row r="453" spans="1:32" s="88" customFormat="1" ht="16.5" x14ac:dyDescent="0.25">
      <c r="A453" s="87"/>
      <c r="B453" s="87"/>
      <c r="F453" s="87"/>
      <c r="G453" s="87"/>
      <c r="AE453" s="89"/>
      <c r="AF453" s="89"/>
    </row>
    <row r="454" spans="1:32" s="88" customFormat="1" ht="16.5" x14ac:dyDescent="0.25">
      <c r="A454" s="87"/>
      <c r="B454" s="87"/>
      <c r="F454" s="87"/>
      <c r="G454" s="87"/>
      <c r="AE454" s="89"/>
      <c r="AF454" s="89"/>
    </row>
    <row r="455" spans="1:32" s="88" customFormat="1" ht="16.5" x14ac:dyDescent="0.25">
      <c r="A455" s="87"/>
      <c r="B455" s="87"/>
      <c r="F455" s="87"/>
      <c r="G455" s="87"/>
      <c r="AE455" s="89"/>
      <c r="AF455" s="89"/>
    </row>
    <row r="456" spans="1:32" s="88" customFormat="1" ht="16.5" x14ac:dyDescent="0.25">
      <c r="A456" s="87"/>
      <c r="B456" s="87"/>
      <c r="F456" s="87"/>
      <c r="G456" s="87"/>
      <c r="AE456" s="89"/>
      <c r="AF456" s="89"/>
    </row>
    <row r="457" spans="1:32" s="87" customFormat="1" ht="16.5" x14ac:dyDescent="0.25">
      <c r="C457" s="88"/>
      <c r="D457" s="88"/>
      <c r="E457" s="88"/>
      <c r="AE457" s="89"/>
      <c r="AF457" s="89"/>
    </row>
    <row r="458" spans="1:32" s="87" customFormat="1" ht="16.5" x14ac:dyDescent="0.25">
      <c r="C458" s="88"/>
      <c r="D458" s="88"/>
      <c r="E458" s="88"/>
      <c r="AE458" s="89"/>
      <c r="AF458" s="89"/>
    </row>
    <row r="459" spans="1:32" s="87" customFormat="1" ht="16.5" x14ac:dyDescent="0.25">
      <c r="C459" s="88"/>
      <c r="D459" s="88"/>
      <c r="E459" s="88"/>
      <c r="AE459" s="89"/>
      <c r="AF459" s="89"/>
    </row>
    <row r="460" spans="1:32" s="87" customFormat="1" ht="16.5" x14ac:dyDescent="0.25">
      <c r="C460" s="88"/>
      <c r="D460" s="88"/>
      <c r="E460" s="88"/>
      <c r="AE460" s="89"/>
      <c r="AF460" s="89"/>
    </row>
    <row r="461" spans="1:32" s="87" customFormat="1" ht="16.5" x14ac:dyDescent="0.25">
      <c r="C461" s="88"/>
      <c r="D461" s="88"/>
      <c r="E461" s="88"/>
      <c r="AE461" s="89"/>
      <c r="AF461" s="89"/>
    </row>
    <row r="462" spans="1:32" s="87" customFormat="1" ht="16.5" x14ac:dyDescent="0.25">
      <c r="C462" s="88"/>
      <c r="D462" s="88"/>
      <c r="E462" s="88"/>
      <c r="AE462" s="89"/>
      <c r="AF462" s="89"/>
    </row>
    <row r="463" spans="1:32" s="87" customFormat="1" ht="16.5" x14ac:dyDescent="0.25">
      <c r="C463" s="88"/>
      <c r="D463" s="88"/>
      <c r="E463" s="88"/>
      <c r="AE463" s="89"/>
      <c r="AF463" s="89"/>
    </row>
    <row r="464" spans="1:32" s="87" customFormat="1" ht="16.5" x14ac:dyDescent="0.25">
      <c r="C464" s="88"/>
      <c r="D464" s="88"/>
      <c r="E464" s="88"/>
      <c r="AE464" s="89"/>
      <c r="AF464" s="89"/>
    </row>
    <row r="465" spans="3:32" s="87" customFormat="1" ht="16.5" x14ac:dyDescent="0.25">
      <c r="C465" s="88"/>
      <c r="D465" s="88"/>
      <c r="E465" s="88"/>
      <c r="AE465" s="89"/>
      <c r="AF465" s="89"/>
    </row>
    <row r="466" spans="3:32" s="87" customFormat="1" ht="16.5" x14ac:dyDescent="0.25">
      <c r="C466" s="88"/>
      <c r="D466" s="88"/>
      <c r="E466" s="88"/>
      <c r="AE466" s="89"/>
      <c r="AF466" s="89"/>
    </row>
    <row r="467" spans="3:32" s="87" customFormat="1" ht="16.5" x14ac:dyDescent="0.25">
      <c r="C467" s="88"/>
      <c r="D467" s="88"/>
      <c r="E467" s="88"/>
      <c r="AE467" s="89"/>
      <c r="AF467" s="89"/>
    </row>
    <row r="468" spans="3:32" s="87" customFormat="1" ht="16.5" x14ac:dyDescent="0.25">
      <c r="C468" s="88"/>
      <c r="D468" s="88"/>
      <c r="E468" s="88"/>
      <c r="AE468" s="89"/>
      <c r="AF468" s="89"/>
    </row>
    <row r="469" spans="3:32" s="87" customFormat="1" ht="16.5" x14ac:dyDescent="0.25">
      <c r="C469" s="88"/>
      <c r="D469" s="88"/>
      <c r="E469" s="88"/>
      <c r="AE469" s="89"/>
      <c r="AF469" s="89"/>
    </row>
    <row r="470" spans="3:32" s="87" customFormat="1" ht="16.5" x14ac:dyDescent="0.25">
      <c r="C470" s="88"/>
      <c r="D470" s="88"/>
      <c r="E470" s="88"/>
      <c r="AE470" s="89"/>
      <c r="AF470" s="89"/>
    </row>
    <row r="471" spans="3:32" s="87" customFormat="1" ht="16.5" x14ac:dyDescent="0.25">
      <c r="C471" s="88"/>
      <c r="D471" s="88"/>
      <c r="E471" s="88"/>
      <c r="AE471" s="89"/>
      <c r="AF471" s="89"/>
    </row>
    <row r="472" spans="3:32" s="87" customFormat="1" ht="16.5" x14ac:dyDescent="0.25">
      <c r="C472" s="88"/>
      <c r="D472" s="88"/>
      <c r="E472" s="88"/>
      <c r="AE472" s="89"/>
      <c r="AF472" s="89"/>
    </row>
    <row r="473" spans="3:32" s="87" customFormat="1" ht="16.5" x14ac:dyDescent="0.25">
      <c r="C473" s="88"/>
      <c r="D473" s="88"/>
      <c r="E473" s="88"/>
      <c r="AE473" s="89"/>
      <c r="AF473" s="89"/>
    </row>
    <row r="474" spans="3:32" s="87" customFormat="1" ht="16.5" x14ac:dyDescent="0.25">
      <c r="C474" s="88"/>
      <c r="D474" s="88"/>
      <c r="E474" s="88"/>
      <c r="AE474" s="89"/>
      <c r="AF474" s="89"/>
    </row>
    <row r="475" spans="3:32" s="87" customFormat="1" ht="16.5" x14ac:dyDescent="0.25">
      <c r="C475" s="88"/>
      <c r="D475" s="88"/>
      <c r="E475" s="88"/>
      <c r="AE475" s="89"/>
      <c r="AF475" s="89"/>
    </row>
    <row r="476" spans="3:32" s="87" customFormat="1" ht="16.5" x14ac:dyDescent="0.25">
      <c r="C476" s="88"/>
      <c r="D476" s="88"/>
      <c r="E476" s="88"/>
      <c r="AE476" s="89"/>
      <c r="AF476" s="89"/>
    </row>
    <row r="477" spans="3:32" s="87" customFormat="1" ht="16.5" x14ac:dyDescent="0.25">
      <c r="C477" s="88"/>
      <c r="D477" s="88"/>
      <c r="E477" s="88"/>
      <c r="AE477" s="89"/>
      <c r="AF477" s="89"/>
    </row>
    <row r="478" spans="3:32" s="87" customFormat="1" ht="12.75" customHeight="1" x14ac:dyDescent="0.25">
      <c r="C478" s="88"/>
      <c r="D478" s="88"/>
      <c r="E478" s="88"/>
      <c r="AE478" s="89"/>
      <c r="AF478" s="89"/>
    </row>
    <row r="479" spans="3:32" s="87" customFormat="1" ht="12.75" customHeight="1" x14ac:dyDescent="0.25">
      <c r="C479" s="88"/>
      <c r="D479" s="88"/>
      <c r="E479" s="88"/>
      <c r="AE479" s="89"/>
      <c r="AF479" s="89"/>
    </row>
    <row r="480" spans="3:32" s="87" customFormat="1" ht="12.75" customHeight="1" x14ac:dyDescent="0.25">
      <c r="C480" s="88"/>
      <c r="D480" s="88"/>
      <c r="E480" s="88"/>
      <c r="AE480" s="89"/>
      <c r="AF480" s="89"/>
    </row>
    <row r="481" spans="3:32" s="87" customFormat="1" ht="12.75" customHeight="1" x14ac:dyDescent="0.25">
      <c r="C481" s="88"/>
      <c r="D481" s="88"/>
      <c r="E481" s="88"/>
      <c r="AE481" s="89"/>
      <c r="AF481" s="89"/>
    </row>
    <row r="482" spans="3:32" s="87" customFormat="1" ht="12.75" customHeight="1" x14ac:dyDescent="0.25">
      <c r="C482" s="88"/>
      <c r="D482" s="88"/>
      <c r="E482" s="88"/>
      <c r="AE482" s="89"/>
      <c r="AF482" s="89"/>
    </row>
    <row r="483" spans="3:32" s="87" customFormat="1" ht="12.75" customHeight="1" x14ac:dyDescent="0.25">
      <c r="C483" s="88"/>
      <c r="D483" s="88"/>
      <c r="E483" s="88"/>
      <c r="AE483" s="89"/>
      <c r="AF483" s="89"/>
    </row>
    <row r="484" spans="3:32" s="87" customFormat="1" ht="12.75" customHeight="1" x14ac:dyDescent="0.25">
      <c r="C484" s="88"/>
      <c r="D484" s="88"/>
      <c r="E484" s="88"/>
      <c r="AE484" s="89"/>
      <c r="AF484" s="89"/>
    </row>
    <row r="485" spans="3:32" s="87" customFormat="1" ht="12.75" customHeight="1" x14ac:dyDescent="0.25">
      <c r="C485" s="88"/>
      <c r="D485" s="88"/>
      <c r="E485" s="88"/>
      <c r="AE485" s="89"/>
      <c r="AF485" s="89"/>
    </row>
    <row r="486" spans="3:32" s="87" customFormat="1" ht="12.75" customHeight="1" x14ac:dyDescent="0.25">
      <c r="C486" s="88"/>
      <c r="D486" s="88"/>
      <c r="E486" s="88"/>
      <c r="AE486" s="89"/>
      <c r="AF486" s="89"/>
    </row>
    <row r="487" spans="3:32" s="87" customFormat="1" ht="12.75" customHeight="1" x14ac:dyDescent="0.25">
      <c r="C487" s="88"/>
      <c r="D487" s="88"/>
      <c r="E487" s="88"/>
      <c r="AE487" s="89"/>
      <c r="AF487" s="89"/>
    </row>
    <row r="488" spans="3:32" s="87" customFormat="1" ht="12.75" customHeight="1" x14ac:dyDescent="0.25">
      <c r="C488" s="88"/>
      <c r="D488" s="88"/>
      <c r="E488" s="88"/>
      <c r="AE488" s="89"/>
      <c r="AF488" s="89"/>
    </row>
    <row r="489" spans="3:32" s="87" customFormat="1" ht="12.75" customHeight="1" x14ac:dyDescent="0.25">
      <c r="C489" s="88"/>
      <c r="D489" s="88"/>
      <c r="E489" s="88"/>
      <c r="AE489" s="89"/>
      <c r="AF489" s="89"/>
    </row>
    <row r="490" spans="3:32" s="87" customFormat="1" ht="12.75" customHeight="1" x14ac:dyDescent="0.25">
      <c r="C490" s="88"/>
      <c r="D490" s="88"/>
      <c r="E490" s="88"/>
      <c r="AE490" s="89"/>
      <c r="AF490" s="89"/>
    </row>
    <row r="491" spans="3:32" s="87" customFormat="1" ht="12.75" customHeight="1" x14ac:dyDescent="0.25">
      <c r="C491" s="88"/>
      <c r="D491" s="88"/>
      <c r="E491" s="88"/>
      <c r="AE491" s="89"/>
      <c r="AF491" s="89"/>
    </row>
    <row r="492" spans="3:32" s="87" customFormat="1" ht="12.75" customHeight="1" x14ac:dyDescent="0.25">
      <c r="C492" s="88"/>
      <c r="D492" s="88"/>
      <c r="E492" s="88"/>
      <c r="AE492" s="89"/>
      <c r="AF492" s="89"/>
    </row>
    <row r="493" spans="3:32" s="87" customFormat="1" ht="12.75" customHeight="1" x14ac:dyDescent="0.25">
      <c r="C493" s="88"/>
      <c r="D493" s="88"/>
      <c r="E493" s="88"/>
      <c r="AE493" s="89"/>
      <c r="AF493" s="89"/>
    </row>
    <row r="494" spans="3:32" s="87" customFormat="1" ht="12.75" customHeight="1" x14ac:dyDescent="0.25">
      <c r="C494" s="88"/>
      <c r="D494" s="88"/>
      <c r="E494" s="88"/>
      <c r="AE494" s="89"/>
      <c r="AF494" s="89"/>
    </row>
    <row r="495" spans="3:32" s="87" customFormat="1" ht="12.75" customHeight="1" x14ac:dyDescent="0.25">
      <c r="C495" s="88"/>
      <c r="D495" s="88"/>
      <c r="E495" s="88"/>
      <c r="AE495" s="89"/>
      <c r="AF495" s="89"/>
    </row>
    <row r="496" spans="3:32" s="87" customFormat="1" ht="12.75" customHeight="1" x14ac:dyDescent="0.25">
      <c r="C496" s="88"/>
      <c r="D496" s="88"/>
      <c r="E496" s="88"/>
      <c r="AE496" s="89"/>
      <c r="AF496" s="89"/>
    </row>
    <row r="497" spans="3:32" s="87" customFormat="1" ht="12.75" customHeight="1" x14ac:dyDescent="0.25">
      <c r="C497" s="88"/>
      <c r="D497" s="88"/>
      <c r="E497" s="88"/>
      <c r="AE497" s="89"/>
      <c r="AF497" s="89"/>
    </row>
    <row r="498" spans="3:32" s="87" customFormat="1" ht="12.75" customHeight="1" x14ac:dyDescent="0.25">
      <c r="C498" s="88"/>
      <c r="D498" s="88"/>
      <c r="E498" s="88"/>
      <c r="AE498" s="89"/>
      <c r="AF498" s="89"/>
    </row>
    <row r="499" spans="3:32" s="87" customFormat="1" ht="12.75" customHeight="1" x14ac:dyDescent="0.25">
      <c r="C499" s="88"/>
      <c r="D499" s="88"/>
      <c r="E499" s="88"/>
      <c r="AE499" s="89"/>
      <c r="AF499" s="89"/>
    </row>
    <row r="500" spans="3:32" s="87" customFormat="1" ht="12.75" customHeight="1" x14ac:dyDescent="0.25">
      <c r="C500" s="88"/>
      <c r="D500" s="88"/>
      <c r="E500" s="88"/>
      <c r="AE500" s="89"/>
      <c r="AF500" s="89"/>
    </row>
    <row r="501" spans="3:32" s="87" customFormat="1" ht="12.75" customHeight="1" x14ac:dyDescent="0.25">
      <c r="C501" s="88"/>
      <c r="D501" s="88"/>
      <c r="E501" s="88"/>
      <c r="AE501" s="89"/>
      <c r="AF501" s="89"/>
    </row>
    <row r="502" spans="3:32" s="87" customFormat="1" ht="12.75" customHeight="1" x14ac:dyDescent="0.25">
      <c r="C502" s="88"/>
      <c r="D502" s="88"/>
      <c r="E502" s="88"/>
      <c r="AE502" s="89"/>
      <c r="AF502" s="89"/>
    </row>
    <row r="503" spans="3:32" s="87" customFormat="1" ht="12.75" customHeight="1" x14ac:dyDescent="0.25">
      <c r="C503" s="88"/>
      <c r="D503" s="88"/>
      <c r="E503" s="88"/>
      <c r="AE503" s="89"/>
      <c r="AF503" s="89"/>
    </row>
    <row r="504" spans="3:32" s="87" customFormat="1" ht="12.75" customHeight="1" x14ac:dyDescent="0.25">
      <c r="C504" s="88"/>
      <c r="D504" s="88"/>
      <c r="E504" s="88"/>
      <c r="AE504" s="89"/>
      <c r="AF504" s="89"/>
    </row>
    <row r="505" spans="3:32" s="87" customFormat="1" ht="12.75" customHeight="1" x14ac:dyDescent="0.25">
      <c r="C505" s="88"/>
      <c r="D505" s="88"/>
      <c r="E505" s="88"/>
      <c r="AE505" s="89"/>
      <c r="AF505" s="89"/>
    </row>
    <row r="506" spans="3:32" s="87" customFormat="1" ht="12.75" customHeight="1" x14ac:dyDescent="0.25">
      <c r="C506" s="88"/>
      <c r="D506" s="88"/>
      <c r="E506" s="88"/>
      <c r="AE506" s="89"/>
      <c r="AF506" s="89"/>
    </row>
    <row r="507" spans="3:32" s="87" customFormat="1" ht="12.75" customHeight="1" x14ac:dyDescent="0.25">
      <c r="C507" s="88"/>
      <c r="D507" s="88"/>
      <c r="E507" s="88"/>
      <c r="AE507" s="89"/>
      <c r="AF507" s="89"/>
    </row>
    <row r="508" spans="3:32" s="87" customFormat="1" ht="12.75" customHeight="1" x14ac:dyDescent="0.25">
      <c r="C508" s="88"/>
      <c r="D508" s="88"/>
      <c r="E508" s="88"/>
      <c r="AE508" s="89"/>
      <c r="AF508" s="89"/>
    </row>
    <row r="509" spans="3:32" s="87" customFormat="1" ht="12.75" customHeight="1" x14ac:dyDescent="0.25">
      <c r="C509" s="88"/>
      <c r="D509" s="88"/>
      <c r="E509" s="88"/>
      <c r="AE509" s="89"/>
      <c r="AF509" s="89"/>
    </row>
    <row r="510" spans="3:32" s="87" customFormat="1" ht="12.75" customHeight="1" x14ac:dyDescent="0.25">
      <c r="C510" s="88"/>
      <c r="D510" s="88"/>
      <c r="E510" s="88"/>
      <c r="AE510" s="89"/>
      <c r="AF510" s="89"/>
    </row>
    <row r="511" spans="3:32" s="87" customFormat="1" ht="12.75" customHeight="1" x14ac:dyDescent="0.25">
      <c r="C511" s="88"/>
      <c r="D511" s="88"/>
      <c r="E511" s="88"/>
      <c r="AE511" s="89"/>
      <c r="AF511" s="89"/>
    </row>
    <row r="512" spans="3:32" s="87" customFormat="1" ht="12.75" customHeight="1" x14ac:dyDescent="0.25">
      <c r="C512" s="88"/>
      <c r="D512" s="88"/>
      <c r="E512" s="88"/>
      <c r="AE512" s="89"/>
      <c r="AF512" s="89"/>
    </row>
    <row r="513" spans="3:32" s="87" customFormat="1" ht="12.75" customHeight="1" x14ac:dyDescent="0.25">
      <c r="C513" s="88"/>
      <c r="D513" s="88"/>
      <c r="E513" s="88"/>
      <c r="AE513" s="89"/>
      <c r="AF513" s="89"/>
    </row>
    <row r="514" spans="3:32" s="87" customFormat="1" ht="12.75" customHeight="1" x14ac:dyDescent="0.25">
      <c r="C514" s="88"/>
      <c r="D514" s="88"/>
      <c r="E514" s="88"/>
      <c r="AE514" s="89"/>
      <c r="AF514" s="89"/>
    </row>
    <row r="515" spans="3:32" s="87" customFormat="1" ht="12.75" customHeight="1" x14ac:dyDescent="0.25">
      <c r="C515" s="88"/>
      <c r="D515" s="88"/>
      <c r="E515" s="88"/>
      <c r="AE515" s="89"/>
      <c r="AF515" s="89"/>
    </row>
    <row r="516" spans="3:32" s="87" customFormat="1" ht="12.75" customHeight="1" x14ac:dyDescent="0.25">
      <c r="C516" s="88"/>
      <c r="D516" s="88"/>
      <c r="E516" s="88"/>
      <c r="AE516" s="89"/>
      <c r="AF516" s="89"/>
    </row>
    <row r="517" spans="3:32" s="87" customFormat="1" ht="12.75" customHeight="1" x14ac:dyDescent="0.25">
      <c r="C517" s="88"/>
      <c r="D517" s="88"/>
      <c r="E517" s="88"/>
      <c r="AE517" s="89"/>
      <c r="AF517" s="89"/>
    </row>
    <row r="518" spans="3:32" s="87" customFormat="1" ht="12.75" customHeight="1" x14ac:dyDescent="0.25">
      <c r="C518" s="88"/>
      <c r="D518" s="88"/>
      <c r="E518" s="88"/>
      <c r="AE518" s="89"/>
      <c r="AF518" s="89"/>
    </row>
    <row r="519" spans="3:32" s="87" customFormat="1" ht="12.75" customHeight="1" x14ac:dyDescent="0.25">
      <c r="C519" s="88"/>
      <c r="D519" s="88"/>
      <c r="E519" s="88"/>
      <c r="AE519" s="89"/>
      <c r="AF519" s="89"/>
    </row>
    <row r="520" spans="3:32" s="87" customFormat="1" ht="12.75" customHeight="1" x14ac:dyDescent="0.25">
      <c r="C520" s="88"/>
      <c r="D520" s="88"/>
      <c r="E520" s="88"/>
      <c r="AE520" s="89"/>
      <c r="AF520" s="89"/>
    </row>
    <row r="521" spans="3:32" s="87" customFormat="1" ht="12.75" customHeight="1" x14ac:dyDescent="0.25">
      <c r="C521" s="88"/>
      <c r="D521" s="88"/>
      <c r="E521" s="88"/>
      <c r="AE521" s="89"/>
      <c r="AF521" s="89"/>
    </row>
    <row r="522" spans="3:32" s="87" customFormat="1" ht="12.75" customHeight="1" x14ac:dyDescent="0.25">
      <c r="C522" s="88"/>
      <c r="D522" s="88"/>
      <c r="E522" s="88"/>
      <c r="AE522" s="89"/>
      <c r="AF522" s="89"/>
    </row>
    <row r="523" spans="3:32" s="87" customFormat="1" ht="12.75" customHeight="1" x14ac:dyDescent="0.25">
      <c r="C523" s="88"/>
      <c r="D523" s="88"/>
      <c r="E523" s="88"/>
      <c r="AE523" s="89"/>
      <c r="AF523" s="89"/>
    </row>
    <row r="524" spans="3:32" s="87" customFormat="1" ht="12.75" customHeight="1" x14ac:dyDescent="0.25">
      <c r="C524" s="88"/>
      <c r="D524" s="88"/>
      <c r="E524" s="88"/>
      <c r="AE524" s="89"/>
      <c r="AF524" s="89"/>
    </row>
    <row r="525" spans="3:32" s="87" customFormat="1" ht="12.75" customHeight="1" x14ac:dyDescent="0.25">
      <c r="C525" s="88"/>
      <c r="D525" s="88"/>
      <c r="E525" s="88"/>
      <c r="AE525" s="89"/>
      <c r="AF525" s="89"/>
    </row>
    <row r="526" spans="3:32" s="87" customFormat="1" ht="12.75" customHeight="1" x14ac:dyDescent="0.25">
      <c r="C526" s="88"/>
      <c r="D526" s="88"/>
      <c r="E526" s="88"/>
      <c r="AE526" s="89"/>
      <c r="AF526" s="89"/>
    </row>
    <row r="527" spans="3:32" s="87" customFormat="1" ht="12.75" customHeight="1" x14ac:dyDescent="0.25">
      <c r="C527" s="88"/>
      <c r="D527" s="88"/>
      <c r="E527" s="88"/>
      <c r="AE527" s="89"/>
      <c r="AF527" s="89"/>
    </row>
    <row r="528" spans="3:32" s="87" customFormat="1" ht="12.75" customHeight="1" x14ac:dyDescent="0.25">
      <c r="C528" s="88"/>
      <c r="D528" s="88"/>
      <c r="E528" s="88"/>
      <c r="AE528" s="89"/>
      <c r="AF528" s="89"/>
    </row>
    <row r="529" spans="3:32" s="87" customFormat="1" ht="12.75" customHeight="1" x14ac:dyDescent="0.25">
      <c r="C529" s="88"/>
      <c r="D529" s="88"/>
      <c r="E529" s="88"/>
      <c r="AE529" s="89"/>
      <c r="AF529" s="89"/>
    </row>
    <row r="530" spans="3:32" s="87" customFormat="1" ht="12.75" customHeight="1" x14ac:dyDescent="0.25">
      <c r="C530" s="88"/>
      <c r="D530" s="88"/>
      <c r="E530" s="88"/>
      <c r="AE530" s="89"/>
      <c r="AF530" s="89"/>
    </row>
    <row r="531" spans="3:32" s="87" customFormat="1" ht="12.75" customHeight="1" x14ac:dyDescent="0.25">
      <c r="C531" s="88"/>
      <c r="D531" s="88"/>
      <c r="E531" s="88"/>
      <c r="AE531" s="89"/>
      <c r="AF531" s="89"/>
    </row>
    <row r="532" spans="3:32" s="87" customFormat="1" ht="12.75" customHeight="1" x14ac:dyDescent="0.25">
      <c r="C532" s="88"/>
      <c r="D532" s="88"/>
      <c r="E532" s="88"/>
      <c r="AE532" s="89"/>
      <c r="AF532" s="89"/>
    </row>
    <row r="533" spans="3:32" s="87" customFormat="1" ht="12.75" customHeight="1" x14ac:dyDescent="0.25">
      <c r="C533" s="88"/>
      <c r="D533" s="88"/>
      <c r="E533" s="88"/>
      <c r="AE533" s="89"/>
      <c r="AF533" s="89"/>
    </row>
    <row r="534" spans="3:32" s="87" customFormat="1" ht="12.75" customHeight="1" x14ac:dyDescent="0.25">
      <c r="C534" s="88"/>
      <c r="D534" s="88"/>
      <c r="E534" s="88"/>
      <c r="AE534" s="89"/>
      <c r="AF534" s="89"/>
    </row>
    <row r="535" spans="3:32" s="87" customFormat="1" ht="12.75" customHeight="1" x14ac:dyDescent="0.25">
      <c r="C535" s="88"/>
      <c r="D535" s="88"/>
      <c r="E535" s="88"/>
      <c r="AE535" s="89"/>
      <c r="AF535" s="89"/>
    </row>
    <row r="536" spans="3:32" s="87" customFormat="1" ht="12.75" customHeight="1" x14ac:dyDescent="0.25">
      <c r="C536" s="88"/>
      <c r="D536" s="88"/>
      <c r="E536" s="88"/>
      <c r="AE536" s="89"/>
      <c r="AF536" s="89"/>
    </row>
    <row r="537" spans="3:32" s="87" customFormat="1" ht="12.75" customHeight="1" x14ac:dyDescent="0.25">
      <c r="C537" s="88"/>
      <c r="D537" s="88"/>
      <c r="E537" s="88"/>
      <c r="AE537" s="89"/>
      <c r="AF537" s="89"/>
    </row>
    <row r="538" spans="3:32" s="87" customFormat="1" ht="12.75" customHeight="1" x14ac:dyDescent="0.25">
      <c r="C538" s="88"/>
      <c r="D538" s="88"/>
      <c r="E538" s="88"/>
      <c r="AE538" s="89"/>
      <c r="AF538" s="89"/>
    </row>
    <row r="539" spans="3:32" s="87" customFormat="1" ht="12.75" customHeight="1" x14ac:dyDescent="0.25">
      <c r="C539" s="88"/>
      <c r="D539" s="88"/>
      <c r="E539" s="88"/>
      <c r="AE539" s="89"/>
      <c r="AF539" s="89"/>
    </row>
    <row r="540" spans="3:32" s="87" customFormat="1" ht="12.75" customHeight="1" x14ac:dyDescent="0.25">
      <c r="C540" s="88"/>
      <c r="D540" s="88"/>
      <c r="E540" s="88"/>
      <c r="AE540" s="89"/>
      <c r="AF540" s="89"/>
    </row>
    <row r="541" spans="3:32" s="87" customFormat="1" ht="12.75" customHeight="1" x14ac:dyDescent="0.25">
      <c r="C541" s="88"/>
      <c r="D541" s="88"/>
      <c r="E541" s="88"/>
      <c r="AE541" s="89"/>
      <c r="AF541" s="89"/>
    </row>
    <row r="542" spans="3:32" s="87" customFormat="1" ht="12.75" customHeight="1" x14ac:dyDescent="0.25">
      <c r="C542" s="88"/>
      <c r="D542" s="88"/>
      <c r="E542" s="88"/>
      <c r="AE542" s="89"/>
      <c r="AF542" s="89"/>
    </row>
    <row r="543" spans="3:32" s="87" customFormat="1" ht="12.75" customHeight="1" x14ac:dyDescent="0.25">
      <c r="C543" s="88"/>
      <c r="D543" s="88"/>
      <c r="E543" s="88"/>
      <c r="AE543" s="89"/>
      <c r="AF543" s="89"/>
    </row>
    <row r="544" spans="3:32" s="87" customFormat="1" ht="12.75" customHeight="1" x14ac:dyDescent="0.25">
      <c r="C544" s="88"/>
      <c r="D544" s="88"/>
      <c r="E544" s="88"/>
      <c r="AE544" s="89"/>
      <c r="AF544" s="89"/>
    </row>
    <row r="545" spans="3:32" s="87" customFormat="1" ht="12.75" customHeight="1" x14ac:dyDescent="0.25">
      <c r="C545" s="88"/>
      <c r="D545" s="88"/>
      <c r="E545" s="88"/>
      <c r="AE545" s="89"/>
      <c r="AF545" s="89"/>
    </row>
    <row r="546" spans="3:32" s="87" customFormat="1" ht="12.75" customHeight="1" x14ac:dyDescent="0.25">
      <c r="C546" s="88"/>
      <c r="D546" s="88"/>
      <c r="E546" s="88"/>
      <c r="AE546" s="89"/>
      <c r="AF546" s="89"/>
    </row>
    <row r="547" spans="3:32" s="87" customFormat="1" ht="12.75" customHeight="1" x14ac:dyDescent="0.25">
      <c r="C547" s="88"/>
      <c r="D547" s="88"/>
      <c r="E547" s="88"/>
      <c r="AE547" s="89"/>
      <c r="AF547" s="89"/>
    </row>
    <row r="548" spans="3:32" s="87" customFormat="1" ht="12.75" customHeight="1" x14ac:dyDescent="0.25">
      <c r="C548" s="88"/>
      <c r="D548" s="88"/>
      <c r="E548" s="88"/>
      <c r="AE548" s="89"/>
      <c r="AF548" s="89"/>
    </row>
    <row r="549" spans="3:32" s="87" customFormat="1" ht="12.75" customHeight="1" x14ac:dyDescent="0.25">
      <c r="C549" s="88"/>
      <c r="D549" s="88"/>
      <c r="E549" s="88"/>
      <c r="AE549" s="89"/>
      <c r="AF549" s="89"/>
    </row>
    <row r="550" spans="3:32" s="87" customFormat="1" ht="12.75" customHeight="1" x14ac:dyDescent="0.25">
      <c r="C550" s="88"/>
      <c r="D550" s="88"/>
      <c r="E550" s="88"/>
      <c r="AE550" s="89"/>
      <c r="AF550" s="89"/>
    </row>
    <row r="551" spans="3:32" s="87" customFormat="1" ht="12.75" customHeight="1" x14ac:dyDescent="0.25">
      <c r="C551" s="88"/>
      <c r="D551" s="88"/>
      <c r="E551" s="88"/>
      <c r="AE551" s="89"/>
      <c r="AF551" s="89"/>
    </row>
    <row r="552" spans="3:32" s="87" customFormat="1" ht="12.75" customHeight="1" x14ac:dyDescent="0.25">
      <c r="C552" s="88"/>
      <c r="D552" s="88"/>
      <c r="E552" s="88"/>
      <c r="AE552" s="89"/>
      <c r="AF552" s="89"/>
    </row>
    <row r="553" spans="3:32" s="87" customFormat="1" ht="12.75" customHeight="1" x14ac:dyDescent="0.25">
      <c r="C553" s="88"/>
      <c r="D553" s="88"/>
      <c r="E553" s="88"/>
      <c r="AE553" s="89"/>
      <c r="AF553" s="89"/>
    </row>
    <row r="554" spans="3:32" s="87" customFormat="1" ht="12.75" customHeight="1" x14ac:dyDescent="0.25">
      <c r="C554" s="88"/>
      <c r="D554" s="88"/>
      <c r="E554" s="88"/>
      <c r="AE554" s="89"/>
      <c r="AF554" s="89"/>
    </row>
    <row r="555" spans="3:32" s="87" customFormat="1" ht="12.75" customHeight="1" x14ac:dyDescent="0.25">
      <c r="C555" s="88"/>
      <c r="D555" s="88"/>
      <c r="E555" s="88"/>
      <c r="AE555" s="89"/>
      <c r="AF555" s="89"/>
    </row>
    <row r="556" spans="3:32" s="87" customFormat="1" ht="12.75" customHeight="1" x14ac:dyDescent="0.25">
      <c r="C556" s="88"/>
      <c r="D556" s="88"/>
      <c r="E556" s="88"/>
      <c r="AE556" s="89"/>
      <c r="AF556" s="89"/>
    </row>
    <row r="557" spans="3:32" s="87" customFormat="1" ht="12.75" customHeight="1" x14ac:dyDescent="0.25">
      <c r="C557" s="88"/>
      <c r="D557" s="88"/>
      <c r="E557" s="88"/>
      <c r="AE557" s="89"/>
      <c r="AF557" s="89"/>
    </row>
    <row r="558" spans="3:32" s="87" customFormat="1" ht="12.75" customHeight="1" x14ac:dyDescent="0.25">
      <c r="C558" s="88"/>
      <c r="D558" s="88"/>
      <c r="E558" s="88"/>
      <c r="AE558" s="89"/>
      <c r="AF558" s="89"/>
    </row>
    <row r="559" spans="3:32" s="87" customFormat="1" ht="12.75" customHeight="1" x14ac:dyDescent="0.25">
      <c r="C559" s="88"/>
      <c r="D559" s="88"/>
      <c r="E559" s="88"/>
      <c r="AE559" s="89"/>
      <c r="AF559" s="89"/>
    </row>
    <row r="560" spans="3:32" s="87" customFormat="1" ht="12.75" customHeight="1" x14ac:dyDescent="0.25">
      <c r="C560" s="88"/>
      <c r="D560" s="88"/>
      <c r="E560" s="88"/>
      <c r="AE560" s="89"/>
      <c r="AF560" s="89"/>
    </row>
    <row r="561" spans="3:32" s="87" customFormat="1" ht="12.75" customHeight="1" x14ac:dyDescent="0.25">
      <c r="C561" s="88"/>
      <c r="D561" s="88"/>
      <c r="E561" s="88"/>
      <c r="AE561" s="89"/>
      <c r="AF561" s="89"/>
    </row>
    <row r="562" spans="3:32" s="87" customFormat="1" ht="12.75" customHeight="1" x14ac:dyDescent="0.25">
      <c r="C562" s="88"/>
      <c r="D562" s="88"/>
      <c r="E562" s="88"/>
      <c r="AE562" s="89"/>
      <c r="AF562" s="89"/>
    </row>
    <row r="563" spans="3:32" s="87" customFormat="1" ht="12.75" customHeight="1" x14ac:dyDescent="0.25">
      <c r="C563" s="88"/>
      <c r="D563" s="88"/>
      <c r="E563" s="88"/>
      <c r="AE563" s="89"/>
      <c r="AF563" s="89"/>
    </row>
    <row r="564" spans="3:32" s="87" customFormat="1" ht="12.75" customHeight="1" x14ac:dyDescent="0.25">
      <c r="C564" s="88"/>
      <c r="D564" s="88"/>
      <c r="E564" s="88"/>
      <c r="AE564" s="89"/>
      <c r="AF564" s="89"/>
    </row>
    <row r="565" spans="3:32" s="87" customFormat="1" ht="12.75" customHeight="1" x14ac:dyDescent="0.25">
      <c r="C565" s="88"/>
      <c r="D565" s="88"/>
      <c r="E565" s="88"/>
      <c r="AE565" s="89"/>
      <c r="AF565" s="89"/>
    </row>
    <row r="566" spans="3:32" s="87" customFormat="1" ht="12.75" customHeight="1" x14ac:dyDescent="0.25">
      <c r="C566" s="88"/>
      <c r="D566" s="88"/>
      <c r="E566" s="88"/>
      <c r="AE566" s="89"/>
      <c r="AF566" s="89"/>
    </row>
    <row r="567" spans="3:32" s="87" customFormat="1" ht="12.75" customHeight="1" x14ac:dyDescent="0.25">
      <c r="C567" s="88"/>
      <c r="D567" s="88"/>
      <c r="E567" s="88"/>
      <c r="AE567" s="89"/>
      <c r="AF567" s="89"/>
    </row>
    <row r="568" spans="3:32" s="87" customFormat="1" ht="12.75" customHeight="1" x14ac:dyDescent="0.25">
      <c r="C568" s="88"/>
      <c r="D568" s="88"/>
      <c r="E568" s="88"/>
      <c r="AE568" s="89"/>
      <c r="AF568" s="89"/>
    </row>
    <row r="569" spans="3:32" s="87" customFormat="1" ht="12.75" customHeight="1" x14ac:dyDescent="0.25">
      <c r="C569" s="88"/>
      <c r="D569" s="88"/>
      <c r="E569" s="88"/>
      <c r="AE569" s="89"/>
      <c r="AF569" s="89"/>
    </row>
    <row r="570" spans="3:32" s="87" customFormat="1" ht="12.75" customHeight="1" x14ac:dyDescent="0.25">
      <c r="C570" s="88"/>
      <c r="D570" s="88"/>
      <c r="E570" s="88"/>
      <c r="AE570" s="89"/>
      <c r="AF570" s="89"/>
    </row>
    <row r="571" spans="3:32" s="87" customFormat="1" ht="12.75" customHeight="1" x14ac:dyDescent="0.25">
      <c r="C571" s="88"/>
      <c r="D571" s="88"/>
      <c r="E571" s="88"/>
      <c r="AE571" s="89"/>
      <c r="AF571" s="89"/>
    </row>
    <row r="572" spans="3:32" s="87" customFormat="1" ht="12.75" customHeight="1" x14ac:dyDescent="0.25">
      <c r="C572" s="88"/>
      <c r="D572" s="88"/>
      <c r="E572" s="88"/>
      <c r="AE572" s="89"/>
      <c r="AF572" s="89"/>
    </row>
    <row r="573" spans="3:32" s="87" customFormat="1" ht="12.75" customHeight="1" x14ac:dyDescent="0.25">
      <c r="C573" s="88"/>
      <c r="D573" s="88"/>
      <c r="E573" s="88"/>
      <c r="AE573" s="89"/>
      <c r="AF573" s="89"/>
    </row>
    <row r="574" spans="3:32" s="87" customFormat="1" ht="12.75" customHeight="1" x14ac:dyDescent="0.25">
      <c r="C574" s="88"/>
      <c r="D574" s="88"/>
      <c r="E574" s="88"/>
      <c r="AE574" s="89"/>
      <c r="AF574" s="89"/>
    </row>
    <row r="575" spans="3:32" s="87" customFormat="1" ht="12.75" customHeight="1" x14ac:dyDescent="0.25">
      <c r="C575" s="88"/>
      <c r="D575" s="88"/>
      <c r="E575" s="88"/>
      <c r="AE575" s="89"/>
      <c r="AF575" s="89"/>
    </row>
    <row r="576" spans="3:32" s="87" customFormat="1" ht="12.75" customHeight="1" x14ac:dyDescent="0.25">
      <c r="C576" s="88"/>
      <c r="D576" s="88"/>
      <c r="E576" s="88"/>
      <c r="AE576" s="89"/>
      <c r="AF576" s="89"/>
    </row>
    <row r="577" spans="3:32" s="87" customFormat="1" ht="12.75" customHeight="1" x14ac:dyDescent="0.25">
      <c r="C577" s="88"/>
      <c r="D577" s="88"/>
      <c r="E577" s="88"/>
      <c r="AE577" s="89"/>
      <c r="AF577" s="89"/>
    </row>
    <row r="578" spans="3:32" s="87" customFormat="1" ht="12.75" customHeight="1" x14ac:dyDescent="0.25">
      <c r="C578" s="88"/>
      <c r="D578" s="88"/>
      <c r="E578" s="88"/>
      <c r="AE578" s="89"/>
      <c r="AF578" s="89"/>
    </row>
    <row r="579" spans="3:32" s="87" customFormat="1" ht="12.75" customHeight="1" x14ac:dyDescent="0.25">
      <c r="C579" s="88"/>
      <c r="D579" s="88"/>
      <c r="E579" s="88"/>
      <c r="AE579" s="89"/>
      <c r="AF579" s="89"/>
    </row>
    <row r="580" spans="3:32" s="87" customFormat="1" ht="12.75" customHeight="1" x14ac:dyDescent="0.25">
      <c r="C580" s="88"/>
      <c r="D580" s="88"/>
      <c r="E580" s="88"/>
      <c r="AE580" s="89"/>
      <c r="AF580" s="89"/>
    </row>
    <row r="581" spans="3:32" s="87" customFormat="1" ht="12.75" customHeight="1" x14ac:dyDescent="0.25">
      <c r="C581" s="88"/>
      <c r="D581" s="88"/>
      <c r="E581" s="88"/>
      <c r="AE581" s="89"/>
      <c r="AF581" s="89"/>
    </row>
    <row r="582" spans="3:32" s="87" customFormat="1" ht="12.75" customHeight="1" x14ac:dyDescent="0.25">
      <c r="C582" s="88"/>
      <c r="D582" s="88"/>
      <c r="E582" s="88"/>
      <c r="AE582" s="89"/>
      <c r="AF582" s="89"/>
    </row>
    <row r="583" spans="3:32" s="87" customFormat="1" ht="12.75" customHeight="1" x14ac:dyDescent="0.25">
      <c r="C583" s="88"/>
      <c r="D583" s="88"/>
      <c r="E583" s="88"/>
      <c r="AE583" s="89"/>
      <c r="AF583" s="89"/>
    </row>
    <row r="584" spans="3:32" s="87" customFormat="1" ht="12.75" customHeight="1" x14ac:dyDescent="0.25">
      <c r="C584" s="88"/>
      <c r="D584" s="88"/>
      <c r="E584" s="88"/>
      <c r="AE584" s="89"/>
      <c r="AF584" s="89"/>
    </row>
    <row r="585" spans="3:32" s="87" customFormat="1" ht="12.75" customHeight="1" x14ac:dyDescent="0.25">
      <c r="C585" s="88"/>
      <c r="D585" s="88"/>
      <c r="E585" s="88"/>
      <c r="AE585" s="89"/>
      <c r="AF585" s="89"/>
    </row>
    <row r="586" spans="3:32" s="87" customFormat="1" ht="12.75" customHeight="1" x14ac:dyDescent="0.25">
      <c r="C586" s="88"/>
      <c r="D586" s="88"/>
      <c r="E586" s="88"/>
      <c r="AE586" s="89"/>
      <c r="AF586" s="89"/>
    </row>
    <row r="587" spans="3:32" s="87" customFormat="1" ht="12.75" customHeight="1" x14ac:dyDescent="0.25">
      <c r="C587" s="88"/>
      <c r="D587" s="88"/>
      <c r="E587" s="88"/>
      <c r="AE587" s="89"/>
      <c r="AF587" s="89"/>
    </row>
    <row r="588" spans="3:32" s="87" customFormat="1" ht="12.75" customHeight="1" x14ac:dyDescent="0.25">
      <c r="C588" s="88"/>
      <c r="D588" s="88"/>
      <c r="E588" s="88"/>
      <c r="AE588" s="89"/>
      <c r="AF588" s="89"/>
    </row>
    <row r="589" spans="3:32" s="87" customFormat="1" ht="12.75" customHeight="1" x14ac:dyDescent="0.25">
      <c r="C589" s="88"/>
      <c r="D589" s="88"/>
      <c r="E589" s="88"/>
      <c r="AE589" s="89"/>
      <c r="AF589" s="89"/>
    </row>
    <row r="590" spans="3:32" s="87" customFormat="1" ht="12.75" customHeight="1" x14ac:dyDescent="0.25">
      <c r="C590" s="88"/>
      <c r="D590" s="88"/>
      <c r="E590" s="88"/>
      <c r="AE590" s="89"/>
      <c r="AF590" s="89"/>
    </row>
    <row r="591" spans="3:32" s="87" customFormat="1" ht="12.75" customHeight="1" x14ac:dyDescent="0.25">
      <c r="C591" s="88"/>
      <c r="D591" s="88"/>
      <c r="E591" s="88"/>
      <c r="AE591" s="89"/>
      <c r="AF591" s="89"/>
    </row>
    <row r="592" spans="3:32" s="87" customFormat="1" ht="12.75" customHeight="1" x14ac:dyDescent="0.25">
      <c r="C592" s="88"/>
      <c r="D592" s="88"/>
      <c r="E592" s="88"/>
      <c r="AE592" s="89"/>
      <c r="AF592" s="89"/>
    </row>
    <row r="593" spans="3:32" s="87" customFormat="1" ht="12.75" customHeight="1" x14ac:dyDescent="0.25">
      <c r="C593" s="88"/>
      <c r="D593" s="88"/>
      <c r="E593" s="88"/>
      <c r="AE593" s="89"/>
      <c r="AF593" s="89"/>
    </row>
    <row r="594" spans="3:32" s="87" customFormat="1" ht="12.75" customHeight="1" x14ac:dyDescent="0.25">
      <c r="C594" s="88"/>
      <c r="D594" s="88"/>
      <c r="E594" s="88"/>
      <c r="AE594" s="89"/>
      <c r="AF594" s="89"/>
    </row>
    <row r="595" spans="3:32" s="87" customFormat="1" ht="12.75" customHeight="1" x14ac:dyDescent="0.25">
      <c r="C595" s="88"/>
      <c r="D595" s="88"/>
      <c r="E595" s="88"/>
      <c r="AE595" s="89"/>
      <c r="AF595" s="89"/>
    </row>
    <row r="596" spans="3:32" s="87" customFormat="1" ht="12.75" customHeight="1" x14ac:dyDescent="0.25">
      <c r="C596" s="88"/>
      <c r="D596" s="88"/>
      <c r="E596" s="88"/>
      <c r="AE596" s="89"/>
      <c r="AF596" s="89"/>
    </row>
    <row r="597" spans="3:32" s="87" customFormat="1" ht="12.75" customHeight="1" x14ac:dyDescent="0.25">
      <c r="C597" s="88"/>
      <c r="D597" s="88"/>
      <c r="E597" s="88"/>
      <c r="AE597" s="89"/>
      <c r="AF597" s="89"/>
    </row>
    <row r="598" spans="3:32" s="87" customFormat="1" ht="12.75" customHeight="1" x14ac:dyDescent="0.25">
      <c r="C598" s="88"/>
      <c r="D598" s="88"/>
      <c r="E598" s="88"/>
      <c r="AE598" s="89"/>
      <c r="AF598" s="89"/>
    </row>
    <row r="599" spans="3:32" s="87" customFormat="1" ht="12.75" customHeight="1" x14ac:dyDescent="0.25">
      <c r="C599" s="88"/>
      <c r="D599" s="88"/>
      <c r="E599" s="88"/>
      <c r="AE599" s="89"/>
      <c r="AF599" s="89"/>
    </row>
    <row r="600" spans="3:32" s="87" customFormat="1" ht="12.75" customHeight="1" x14ac:dyDescent="0.25">
      <c r="C600" s="88"/>
      <c r="D600" s="88"/>
      <c r="E600" s="88"/>
      <c r="AE600" s="89"/>
      <c r="AF600" s="89"/>
    </row>
    <row r="601" spans="3:32" s="87" customFormat="1" ht="12.75" customHeight="1" x14ac:dyDescent="0.25">
      <c r="C601" s="88"/>
      <c r="D601" s="88"/>
      <c r="E601" s="88"/>
      <c r="AE601" s="89"/>
      <c r="AF601" s="89"/>
    </row>
    <row r="602" spans="3:32" s="87" customFormat="1" ht="12.75" customHeight="1" x14ac:dyDescent="0.25">
      <c r="C602" s="88"/>
      <c r="D602" s="88"/>
      <c r="E602" s="88"/>
      <c r="AE602" s="89"/>
      <c r="AF602" s="89"/>
    </row>
    <row r="603" spans="3:32" s="87" customFormat="1" ht="12.75" customHeight="1" x14ac:dyDescent="0.25">
      <c r="C603" s="88"/>
      <c r="D603" s="88"/>
      <c r="E603" s="88"/>
      <c r="AE603" s="89"/>
      <c r="AF603" s="89"/>
    </row>
    <row r="604" spans="3:32" s="87" customFormat="1" ht="12.75" customHeight="1" x14ac:dyDescent="0.25">
      <c r="C604" s="88"/>
      <c r="D604" s="88"/>
      <c r="E604" s="88"/>
      <c r="AE604" s="89"/>
      <c r="AF604" s="89"/>
    </row>
    <row r="605" spans="3:32" s="87" customFormat="1" ht="12.75" customHeight="1" x14ac:dyDescent="0.25">
      <c r="C605" s="88"/>
      <c r="D605" s="88"/>
      <c r="E605" s="88"/>
      <c r="AE605" s="89"/>
      <c r="AF605" s="89"/>
    </row>
    <row r="606" spans="3:32" s="87" customFormat="1" ht="12.75" customHeight="1" x14ac:dyDescent="0.25">
      <c r="C606" s="88"/>
      <c r="D606" s="88"/>
      <c r="E606" s="88"/>
      <c r="AE606" s="89"/>
      <c r="AF606" s="89"/>
    </row>
    <row r="607" spans="3:32" s="87" customFormat="1" ht="12.75" customHeight="1" x14ac:dyDescent="0.25">
      <c r="C607" s="88"/>
      <c r="D607" s="88"/>
      <c r="E607" s="88"/>
      <c r="AE607" s="89"/>
      <c r="AF607" s="89"/>
    </row>
    <row r="608" spans="3:32" s="87" customFormat="1" ht="12.75" customHeight="1" x14ac:dyDescent="0.25">
      <c r="C608" s="88"/>
      <c r="D608" s="88"/>
      <c r="E608" s="88"/>
      <c r="AE608" s="89"/>
      <c r="AF608" s="89"/>
    </row>
    <row r="609" spans="3:32" s="87" customFormat="1" ht="12.75" customHeight="1" x14ac:dyDescent="0.25">
      <c r="C609" s="88"/>
      <c r="D609" s="88"/>
      <c r="E609" s="88"/>
      <c r="AE609" s="89"/>
      <c r="AF609" s="89"/>
    </row>
    <row r="610" spans="3:32" s="87" customFormat="1" ht="12.75" customHeight="1" x14ac:dyDescent="0.25">
      <c r="C610" s="88"/>
      <c r="D610" s="88"/>
      <c r="E610" s="88"/>
      <c r="AE610" s="89"/>
      <c r="AF610" s="89"/>
    </row>
    <row r="611" spans="3:32" s="87" customFormat="1" ht="12.75" customHeight="1" x14ac:dyDescent="0.25">
      <c r="C611" s="88"/>
      <c r="D611" s="88"/>
      <c r="E611" s="88"/>
      <c r="AE611" s="89"/>
      <c r="AF611" s="89"/>
    </row>
    <row r="612" spans="3:32" s="87" customFormat="1" ht="12.75" customHeight="1" x14ac:dyDescent="0.25">
      <c r="C612" s="88"/>
      <c r="D612" s="88"/>
      <c r="E612" s="88"/>
      <c r="AE612" s="89"/>
      <c r="AF612" s="89"/>
    </row>
    <row r="613" spans="3:32" s="87" customFormat="1" ht="12.75" customHeight="1" x14ac:dyDescent="0.25">
      <c r="C613" s="88"/>
      <c r="D613" s="88"/>
      <c r="E613" s="88"/>
      <c r="AE613" s="89"/>
      <c r="AF613" s="89"/>
    </row>
    <row r="614" spans="3:32" s="87" customFormat="1" ht="12.75" customHeight="1" x14ac:dyDescent="0.25">
      <c r="C614" s="88"/>
      <c r="D614" s="88"/>
      <c r="E614" s="88"/>
      <c r="AE614" s="89"/>
      <c r="AF614" s="89"/>
    </row>
    <row r="615" spans="3:32" s="87" customFormat="1" ht="12.75" customHeight="1" x14ac:dyDescent="0.25">
      <c r="C615" s="88"/>
      <c r="D615" s="88"/>
      <c r="E615" s="88"/>
      <c r="AE615" s="89"/>
      <c r="AF615" s="89"/>
    </row>
    <row r="616" spans="3:32" s="87" customFormat="1" ht="12.75" customHeight="1" x14ac:dyDescent="0.25">
      <c r="C616" s="88"/>
      <c r="D616" s="88"/>
      <c r="E616" s="88"/>
      <c r="AE616" s="89"/>
      <c r="AF616" s="89"/>
    </row>
    <row r="617" spans="3:32" s="87" customFormat="1" ht="12.75" customHeight="1" x14ac:dyDescent="0.25">
      <c r="C617" s="88"/>
      <c r="D617" s="88"/>
      <c r="E617" s="88"/>
      <c r="AE617" s="89"/>
      <c r="AF617" s="89"/>
    </row>
    <row r="618" spans="3:32" s="87" customFormat="1" ht="12.75" customHeight="1" x14ac:dyDescent="0.25">
      <c r="C618" s="88"/>
      <c r="D618" s="88"/>
      <c r="E618" s="88"/>
      <c r="AE618" s="89"/>
      <c r="AF618" s="89"/>
    </row>
    <row r="619" spans="3:32" s="87" customFormat="1" ht="12.75" customHeight="1" x14ac:dyDescent="0.25">
      <c r="C619" s="88"/>
      <c r="D619" s="88"/>
      <c r="E619" s="88"/>
      <c r="AE619" s="89"/>
      <c r="AF619" s="89"/>
    </row>
    <row r="620" spans="3:32" s="87" customFormat="1" ht="12.75" customHeight="1" x14ac:dyDescent="0.25">
      <c r="C620" s="88"/>
      <c r="D620" s="88"/>
      <c r="E620" s="88"/>
      <c r="AE620" s="89"/>
      <c r="AF620" s="89"/>
    </row>
    <row r="621" spans="3:32" s="87" customFormat="1" ht="12.75" customHeight="1" x14ac:dyDescent="0.25">
      <c r="C621" s="88"/>
      <c r="D621" s="88"/>
      <c r="E621" s="88"/>
      <c r="AE621" s="89"/>
      <c r="AF621" s="89"/>
    </row>
    <row r="622" spans="3:32" s="87" customFormat="1" ht="12.75" customHeight="1" x14ac:dyDescent="0.25">
      <c r="C622" s="88"/>
      <c r="D622" s="88"/>
      <c r="E622" s="88"/>
      <c r="AE622" s="89"/>
      <c r="AF622" s="89"/>
    </row>
    <row r="623" spans="3:32" s="87" customFormat="1" ht="12.75" customHeight="1" x14ac:dyDescent="0.25">
      <c r="C623" s="88"/>
      <c r="D623" s="88"/>
      <c r="E623" s="88"/>
      <c r="AE623" s="89"/>
      <c r="AF623" s="89"/>
    </row>
    <row r="624" spans="3:32" s="87" customFormat="1" ht="12.75" customHeight="1" x14ac:dyDescent="0.25">
      <c r="C624" s="88"/>
      <c r="D624" s="88"/>
      <c r="E624" s="88"/>
      <c r="AE624" s="89"/>
      <c r="AF624" s="89"/>
    </row>
    <row r="625" spans="3:32" s="87" customFormat="1" ht="12.75" customHeight="1" x14ac:dyDescent="0.25">
      <c r="C625" s="88"/>
      <c r="D625" s="88"/>
      <c r="E625" s="88"/>
      <c r="AE625" s="89"/>
      <c r="AF625" s="89"/>
    </row>
    <row r="626" spans="3:32" s="87" customFormat="1" ht="12.75" customHeight="1" x14ac:dyDescent="0.25">
      <c r="C626" s="88"/>
      <c r="D626" s="88"/>
      <c r="E626" s="88"/>
      <c r="AE626" s="89"/>
      <c r="AF626" s="89"/>
    </row>
    <row r="627" spans="3:32" s="87" customFormat="1" ht="12.75" customHeight="1" x14ac:dyDescent="0.25">
      <c r="C627" s="88"/>
      <c r="D627" s="88"/>
      <c r="E627" s="88"/>
      <c r="AE627" s="89"/>
      <c r="AF627" s="89"/>
    </row>
    <row r="628" spans="3:32" s="87" customFormat="1" ht="12.75" customHeight="1" x14ac:dyDescent="0.25">
      <c r="C628" s="88"/>
      <c r="D628" s="88"/>
      <c r="E628" s="88"/>
      <c r="AE628" s="89"/>
      <c r="AF628" s="89"/>
    </row>
    <row r="629" spans="3:32" s="87" customFormat="1" ht="12.75" customHeight="1" x14ac:dyDescent="0.25">
      <c r="C629" s="88"/>
      <c r="D629" s="88"/>
      <c r="E629" s="88"/>
      <c r="AE629" s="89"/>
      <c r="AF629" s="89"/>
    </row>
    <row r="630" spans="3:32" s="87" customFormat="1" ht="12.75" customHeight="1" x14ac:dyDescent="0.25">
      <c r="C630" s="88"/>
      <c r="D630" s="88"/>
      <c r="E630" s="88"/>
      <c r="AE630" s="89"/>
      <c r="AF630" s="89"/>
    </row>
    <row r="631" spans="3:32" s="87" customFormat="1" ht="12.75" customHeight="1" x14ac:dyDescent="0.25">
      <c r="C631" s="88"/>
      <c r="D631" s="88"/>
      <c r="E631" s="88"/>
      <c r="AE631" s="89"/>
      <c r="AF631" s="89"/>
    </row>
    <row r="632" spans="3:32" s="87" customFormat="1" ht="12.75" customHeight="1" x14ac:dyDescent="0.25">
      <c r="C632" s="88"/>
      <c r="D632" s="88"/>
      <c r="E632" s="88"/>
      <c r="AE632" s="89"/>
      <c r="AF632" s="89"/>
    </row>
    <row r="633" spans="3:32" s="87" customFormat="1" ht="12.75" customHeight="1" x14ac:dyDescent="0.25">
      <c r="C633" s="88"/>
      <c r="D633" s="88"/>
      <c r="E633" s="88"/>
      <c r="AE633" s="89"/>
      <c r="AF633" s="89"/>
    </row>
    <row r="634" spans="3:32" s="87" customFormat="1" ht="12.75" customHeight="1" x14ac:dyDescent="0.25">
      <c r="C634" s="88"/>
      <c r="D634" s="88"/>
      <c r="E634" s="88"/>
      <c r="AE634" s="89"/>
      <c r="AF634" s="89"/>
    </row>
    <row r="635" spans="3:32" s="87" customFormat="1" ht="12.75" customHeight="1" x14ac:dyDescent="0.25">
      <c r="C635" s="88"/>
      <c r="D635" s="88"/>
      <c r="E635" s="88"/>
      <c r="AE635" s="89"/>
      <c r="AF635" s="89"/>
    </row>
    <row r="636" spans="3:32" s="87" customFormat="1" ht="12.75" customHeight="1" x14ac:dyDescent="0.25">
      <c r="C636" s="88"/>
      <c r="D636" s="88"/>
      <c r="E636" s="88"/>
      <c r="AE636" s="89"/>
      <c r="AF636" s="89"/>
    </row>
    <row r="637" spans="3:32" s="87" customFormat="1" ht="12.75" customHeight="1" x14ac:dyDescent="0.25">
      <c r="C637" s="88"/>
      <c r="D637" s="88"/>
      <c r="E637" s="88"/>
      <c r="AE637" s="89"/>
      <c r="AF637" s="89"/>
    </row>
    <row r="638" spans="3:32" s="87" customFormat="1" ht="12.75" customHeight="1" x14ac:dyDescent="0.25">
      <c r="C638" s="88"/>
      <c r="D638" s="88"/>
      <c r="E638" s="88"/>
      <c r="AE638" s="89"/>
      <c r="AF638" s="89"/>
    </row>
    <row r="639" spans="3:32" s="87" customFormat="1" ht="12.75" customHeight="1" x14ac:dyDescent="0.25">
      <c r="C639" s="88"/>
      <c r="D639" s="88"/>
      <c r="E639" s="88"/>
      <c r="AE639" s="89"/>
      <c r="AF639" s="89"/>
    </row>
    <row r="640" spans="3:32" s="87" customFormat="1" ht="12.75" customHeight="1" x14ac:dyDescent="0.25">
      <c r="C640" s="88"/>
      <c r="D640" s="88"/>
      <c r="E640" s="88"/>
      <c r="AE640" s="89"/>
      <c r="AF640" s="89"/>
    </row>
    <row r="641" spans="3:32" s="87" customFormat="1" ht="12.75" customHeight="1" x14ac:dyDescent="0.25">
      <c r="C641" s="88"/>
      <c r="D641" s="88"/>
      <c r="E641" s="88"/>
      <c r="AE641" s="89"/>
      <c r="AF641" s="89"/>
    </row>
    <row r="642" spans="3:32" s="87" customFormat="1" ht="12.75" customHeight="1" x14ac:dyDescent="0.25">
      <c r="C642" s="88"/>
      <c r="D642" s="88"/>
      <c r="E642" s="88"/>
      <c r="AE642" s="89"/>
      <c r="AF642" s="89"/>
    </row>
    <row r="643" spans="3:32" s="87" customFormat="1" ht="12.75" customHeight="1" x14ac:dyDescent="0.25">
      <c r="C643" s="88"/>
      <c r="D643" s="88"/>
      <c r="E643" s="88"/>
      <c r="AE643" s="89"/>
      <c r="AF643" s="89"/>
    </row>
    <row r="644" spans="3:32" s="87" customFormat="1" ht="12.75" customHeight="1" x14ac:dyDescent="0.25">
      <c r="C644" s="88"/>
      <c r="D644" s="88"/>
      <c r="E644" s="88"/>
      <c r="AE644" s="89"/>
      <c r="AF644" s="89"/>
    </row>
    <row r="645" spans="3:32" s="87" customFormat="1" ht="12.75" customHeight="1" x14ac:dyDescent="0.25">
      <c r="C645" s="88"/>
      <c r="D645" s="88"/>
      <c r="E645" s="88"/>
      <c r="AE645" s="89"/>
      <c r="AF645" s="89"/>
    </row>
    <row r="646" spans="3:32" s="87" customFormat="1" ht="12.75" customHeight="1" x14ac:dyDescent="0.25">
      <c r="C646" s="88"/>
      <c r="D646" s="88"/>
      <c r="E646" s="88"/>
      <c r="AE646" s="89"/>
      <c r="AF646" s="89"/>
    </row>
    <row r="647" spans="3:32" s="87" customFormat="1" ht="12.75" customHeight="1" x14ac:dyDescent="0.25">
      <c r="C647" s="88"/>
      <c r="D647" s="88"/>
      <c r="E647" s="88"/>
      <c r="AE647" s="89"/>
      <c r="AF647" s="89"/>
    </row>
    <row r="648" spans="3:32" s="87" customFormat="1" ht="12.75" customHeight="1" x14ac:dyDescent="0.25">
      <c r="C648" s="88"/>
      <c r="D648" s="88"/>
      <c r="E648" s="88"/>
      <c r="AE648" s="89"/>
      <c r="AF648" s="89"/>
    </row>
    <row r="649" spans="3:32" s="87" customFormat="1" ht="12.75" customHeight="1" x14ac:dyDescent="0.25">
      <c r="C649" s="88"/>
      <c r="D649" s="88"/>
      <c r="E649" s="88"/>
      <c r="AE649" s="89"/>
      <c r="AF649" s="89"/>
    </row>
    <row r="650" spans="3:32" s="87" customFormat="1" ht="12.75" customHeight="1" x14ac:dyDescent="0.25">
      <c r="C650" s="88"/>
      <c r="D650" s="88"/>
      <c r="E650" s="88"/>
      <c r="AE650" s="89"/>
      <c r="AF650" s="89"/>
    </row>
    <row r="651" spans="3:32" s="87" customFormat="1" ht="12.75" customHeight="1" x14ac:dyDescent="0.25">
      <c r="C651" s="88"/>
      <c r="D651" s="88"/>
      <c r="E651" s="88"/>
      <c r="AE651" s="89"/>
      <c r="AF651" s="89"/>
    </row>
    <row r="652" spans="3:32" s="87" customFormat="1" ht="12.75" customHeight="1" x14ac:dyDescent="0.25">
      <c r="C652" s="88"/>
      <c r="D652" s="88"/>
      <c r="E652" s="88"/>
      <c r="AE652" s="89"/>
      <c r="AF652" s="89"/>
    </row>
    <row r="653" spans="3:32" s="87" customFormat="1" ht="12.75" customHeight="1" x14ac:dyDescent="0.25">
      <c r="C653" s="88"/>
      <c r="D653" s="88"/>
      <c r="E653" s="88"/>
      <c r="AE653" s="89"/>
      <c r="AF653" s="89"/>
    </row>
    <row r="654" spans="3:32" s="87" customFormat="1" ht="12.75" customHeight="1" x14ac:dyDescent="0.25">
      <c r="C654" s="88"/>
      <c r="D654" s="88"/>
      <c r="E654" s="88"/>
      <c r="AE654" s="89"/>
      <c r="AF654" s="89"/>
    </row>
    <row r="655" spans="3:32" s="87" customFormat="1" ht="12.75" customHeight="1" x14ac:dyDescent="0.25">
      <c r="C655" s="88"/>
      <c r="D655" s="88"/>
      <c r="E655" s="88"/>
      <c r="AE655" s="89"/>
      <c r="AF655" s="89"/>
    </row>
    <row r="656" spans="3:32" s="87" customFormat="1" ht="12.75" customHeight="1" x14ac:dyDescent="0.25">
      <c r="C656" s="88"/>
      <c r="D656" s="88"/>
      <c r="E656" s="88"/>
      <c r="AE656" s="89"/>
      <c r="AF656" s="89"/>
    </row>
    <row r="657" spans="3:32" s="87" customFormat="1" ht="12.75" customHeight="1" x14ac:dyDescent="0.25">
      <c r="C657" s="88"/>
      <c r="D657" s="88"/>
      <c r="E657" s="88"/>
      <c r="AE657" s="89"/>
      <c r="AF657" s="89"/>
    </row>
    <row r="658" spans="3:32" s="87" customFormat="1" ht="12.75" customHeight="1" x14ac:dyDescent="0.25">
      <c r="C658" s="88"/>
      <c r="D658" s="88"/>
      <c r="E658" s="88"/>
      <c r="AE658" s="89"/>
      <c r="AF658" s="89"/>
    </row>
    <row r="659" spans="3:32" s="87" customFormat="1" ht="12.75" customHeight="1" x14ac:dyDescent="0.25">
      <c r="C659" s="88"/>
      <c r="D659" s="88"/>
      <c r="E659" s="88"/>
      <c r="AE659" s="89"/>
      <c r="AF659" s="89"/>
    </row>
    <row r="660" spans="3:32" s="87" customFormat="1" ht="12.75" customHeight="1" x14ac:dyDescent="0.25">
      <c r="C660" s="88"/>
      <c r="D660" s="88"/>
      <c r="E660" s="88"/>
      <c r="AE660" s="89"/>
      <c r="AF660" s="89"/>
    </row>
    <row r="661" spans="3:32" s="87" customFormat="1" ht="12.75" customHeight="1" x14ac:dyDescent="0.25">
      <c r="C661" s="88"/>
      <c r="D661" s="88"/>
      <c r="E661" s="88"/>
      <c r="AE661" s="89"/>
      <c r="AF661" s="89"/>
    </row>
    <row r="662" spans="3:32" s="87" customFormat="1" ht="12.75" customHeight="1" x14ac:dyDescent="0.25">
      <c r="C662" s="88"/>
      <c r="D662" s="88"/>
      <c r="E662" s="88"/>
      <c r="AE662" s="89"/>
      <c r="AF662" s="89"/>
    </row>
    <row r="663" spans="3:32" s="87" customFormat="1" ht="12.75" customHeight="1" x14ac:dyDescent="0.25">
      <c r="C663" s="88"/>
      <c r="D663" s="88"/>
      <c r="E663" s="88"/>
      <c r="AE663" s="89"/>
      <c r="AF663" s="89"/>
    </row>
    <row r="664" spans="3:32" s="87" customFormat="1" ht="12.75" customHeight="1" x14ac:dyDescent="0.25">
      <c r="C664" s="88"/>
      <c r="D664" s="88"/>
      <c r="E664" s="88"/>
      <c r="AE664" s="89"/>
      <c r="AF664" s="89"/>
    </row>
    <row r="665" spans="3:32" s="87" customFormat="1" ht="12.75" customHeight="1" x14ac:dyDescent="0.25">
      <c r="C665" s="88"/>
      <c r="D665" s="88"/>
      <c r="E665" s="88"/>
      <c r="AE665" s="89"/>
      <c r="AF665" s="89"/>
    </row>
    <row r="666" spans="3:32" s="87" customFormat="1" ht="12.75" customHeight="1" x14ac:dyDescent="0.25">
      <c r="C666" s="88"/>
      <c r="D666" s="88"/>
      <c r="E666" s="88"/>
      <c r="AE666" s="89"/>
      <c r="AF666" s="89"/>
    </row>
    <row r="667" spans="3:32" s="87" customFormat="1" ht="12.75" customHeight="1" x14ac:dyDescent="0.25">
      <c r="C667" s="88"/>
      <c r="D667" s="88"/>
      <c r="E667" s="88"/>
      <c r="AE667" s="89"/>
      <c r="AF667" s="89"/>
    </row>
    <row r="668" spans="3:32" s="87" customFormat="1" ht="12.75" customHeight="1" x14ac:dyDescent="0.25">
      <c r="C668" s="88"/>
      <c r="D668" s="88"/>
      <c r="E668" s="88"/>
      <c r="AE668" s="89"/>
      <c r="AF668" s="89"/>
    </row>
    <row r="669" spans="3:32" s="87" customFormat="1" ht="12.75" customHeight="1" x14ac:dyDescent="0.25">
      <c r="C669" s="88"/>
      <c r="D669" s="88"/>
      <c r="E669" s="88"/>
      <c r="AE669" s="89"/>
      <c r="AF669" s="89"/>
    </row>
    <row r="670" spans="3:32" s="87" customFormat="1" ht="12.75" customHeight="1" x14ac:dyDescent="0.25">
      <c r="C670" s="88"/>
      <c r="D670" s="88"/>
      <c r="E670" s="88"/>
      <c r="AE670" s="89"/>
      <c r="AF670" s="89"/>
    </row>
    <row r="671" spans="3:32" s="87" customFormat="1" ht="12.75" customHeight="1" x14ac:dyDescent="0.25">
      <c r="C671" s="88"/>
      <c r="D671" s="88"/>
      <c r="E671" s="88"/>
      <c r="AE671" s="89"/>
      <c r="AF671" s="89"/>
    </row>
    <row r="672" spans="3:32" s="87" customFormat="1" ht="12.75" customHeight="1" x14ac:dyDescent="0.25">
      <c r="C672" s="88"/>
      <c r="D672" s="88"/>
      <c r="E672" s="88"/>
      <c r="AE672" s="89"/>
      <c r="AF672" s="89"/>
    </row>
    <row r="673" spans="3:32" s="87" customFormat="1" ht="12.75" customHeight="1" x14ac:dyDescent="0.25">
      <c r="C673" s="88"/>
      <c r="D673" s="88"/>
      <c r="E673" s="88"/>
      <c r="AE673" s="89"/>
      <c r="AF673" s="89"/>
    </row>
    <row r="674" spans="3:32" s="87" customFormat="1" ht="12.75" customHeight="1" x14ac:dyDescent="0.25">
      <c r="C674" s="88"/>
      <c r="D674" s="88"/>
      <c r="E674" s="88"/>
      <c r="AE674" s="89"/>
      <c r="AF674" s="89"/>
    </row>
    <row r="675" spans="3:32" s="87" customFormat="1" ht="12.75" customHeight="1" x14ac:dyDescent="0.25">
      <c r="C675" s="88"/>
      <c r="D675" s="88"/>
      <c r="E675" s="88"/>
      <c r="AE675" s="89"/>
      <c r="AF675" s="89"/>
    </row>
    <row r="676" spans="3:32" s="87" customFormat="1" ht="12.75" customHeight="1" x14ac:dyDescent="0.25">
      <c r="C676" s="88"/>
      <c r="D676" s="88"/>
      <c r="E676" s="88"/>
      <c r="AE676" s="89"/>
      <c r="AF676" s="89"/>
    </row>
    <row r="677" spans="3:32" s="87" customFormat="1" ht="12.75" customHeight="1" x14ac:dyDescent="0.25">
      <c r="C677" s="88"/>
      <c r="D677" s="88"/>
      <c r="E677" s="88"/>
      <c r="AE677" s="89"/>
      <c r="AF677" s="89"/>
    </row>
    <row r="678" spans="3:32" s="87" customFormat="1" ht="12.75" customHeight="1" x14ac:dyDescent="0.25">
      <c r="C678" s="88"/>
      <c r="D678" s="88"/>
      <c r="E678" s="88"/>
      <c r="AE678" s="89"/>
      <c r="AF678" s="89"/>
    </row>
    <row r="679" spans="3:32" s="87" customFormat="1" ht="12.75" customHeight="1" x14ac:dyDescent="0.25">
      <c r="C679" s="88"/>
      <c r="D679" s="88"/>
      <c r="E679" s="88"/>
      <c r="AE679" s="89"/>
      <c r="AF679" s="89"/>
    </row>
    <row r="680" spans="3:32" s="87" customFormat="1" ht="12.75" customHeight="1" x14ac:dyDescent="0.25">
      <c r="C680" s="88"/>
      <c r="D680" s="88"/>
      <c r="E680" s="88"/>
      <c r="AE680" s="89"/>
      <c r="AF680" s="89"/>
    </row>
    <row r="681" spans="3:32" s="87" customFormat="1" ht="12.75" customHeight="1" x14ac:dyDescent="0.25">
      <c r="C681" s="88"/>
      <c r="D681" s="88"/>
      <c r="E681" s="88"/>
      <c r="AE681" s="89"/>
      <c r="AF681" s="89"/>
    </row>
    <row r="682" spans="3:32" s="87" customFormat="1" ht="12.75" customHeight="1" x14ac:dyDescent="0.25">
      <c r="C682" s="88"/>
      <c r="D682" s="88"/>
      <c r="E682" s="88"/>
      <c r="AE682" s="89"/>
      <c r="AF682" s="89"/>
    </row>
    <row r="683" spans="3:32" s="87" customFormat="1" ht="12.75" customHeight="1" x14ac:dyDescent="0.25">
      <c r="C683" s="88"/>
      <c r="D683" s="88"/>
      <c r="E683" s="88"/>
      <c r="AE683" s="89"/>
      <c r="AF683" s="89"/>
    </row>
    <row r="684" spans="3:32" s="87" customFormat="1" ht="12.75" customHeight="1" x14ac:dyDescent="0.25">
      <c r="C684" s="88"/>
      <c r="D684" s="88"/>
      <c r="E684" s="88"/>
      <c r="AE684" s="89"/>
      <c r="AF684" s="89"/>
    </row>
    <row r="685" spans="3:32" s="87" customFormat="1" ht="12.75" customHeight="1" x14ac:dyDescent="0.25">
      <c r="C685" s="88"/>
      <c r="D685" s="88"/>
      <c r="E685" s="88"/>
      <c r="AE685" s="89"/>
      <c r="AF685" s="89"/>
    </row>
    <row r="686" spans="3:32" s="87" customFormat="1" ht="12.75" customHeight="1" x14ac:dyDescent="0.25">
      <c r="C686" s="88"/>
      <c r="D686" s="88"/>
      <c r="E686" s="88"/>
      <c r="AE686" s="89"/>
      <c r="AF686" s="89"/>
    </row>
    <row r="687" spans="3:32" s="87" customFormat="1" ht="12.75" customHeight="1" x14ac:dyDescent="0.25">
      <c r="C687" s="88"/>
      <c r="D687" s="88"/>
      <c r="E687" s="88"/>
      <c r="AE687" s="89"/>
      <c r="AF687" s="89"/>
    </row>
    <row r="688" spans="3:32" s="87" customFormat="1" ht="12.75" customHeight="1" x14ac:dyDescent="0.25">
      <c r="C688" s="88"/>
      <c r="D688" s="88"/>
      <c r="E688" s="88"/>
      <c r="AE688" s="89"/>
      <c r="AF688" s="89"/>
    </row>
    <row r="689" spans="3:32" s="87" customFormat="1" ht="12.75" customHeight="1" x14ac:dyDescent="0.25">
      <c r="C689" s="88"/>
      <c r="D689" s="88"/>
      <c r="E689" s="88"/>
      <c r="AE689" s="89"/>
      <c r="AF689" s="89"/>
    </row>
    <row r="690" spans="3:32" s="87" customFormat="1" ht="12.75" customHeight="1" x14ac:dyDescent="0.25">
      <c r="C690" s="88"/>
      <c r="D690" s="88"/>
      <c r="E690" s="88"/>
      <c r="AE690" s="89"/>
      <c r="AF690" s="89"/>
    </row>
    <row r="691" spans="3:32" s="87" customFormat="1" ht="12.75" customHeight="1" x14ac:dyDescent="0.25">
      <c r="C691" s="88"/>
      <c r="D691" s="88"/>
      <c r="E691" s="88"/>
      <c r="AE691" s="89"/>
      <c r="AF691" s="89"/>
    </row>
    <row r="692" spans="3:32" s="87" customFormat="1" ht="12.75" customHeight="1" x14ac:dyDescent="0.25">
      <c r="C692" s="88"/>
      <c r="D692" s="88"/>
      <c r="E692" s="88"/>
      <c r="AE692" s="89"/>
      <c r="AF692" s="89"/>
    </row>
    <row r="693" spans="3:32" s="87" customFormat="1" ht="12.75" customHeight="1" x14ac:dyDescent="0.25">
      <c r="C693" s="88"/>
      <c r="D693" s="88"/>
      <c r="E693" s="88"/>
      <c r="AE693" s="89"/>
      <c r="AF693" s="89"/>
    </row>
    <row r="694" spans="3:32" s="87" customFormat="1" ht="12.75" customHeight="1" x14ac:dyDescent="0.25">
      <c r="C694" s="88"/>
      <c r="D694" s="88"/>
      <c r="E694" s="88"/>
      <c r="AE694" s="89"/>
      <c r="AF694" s="89"/>
    </row>
    <row r="695" spans="3:32" s="87" customFormat="1" ht="12.75" customHeight="1" x14ac:dyDescent="0.25">
      <c r="C695" s="88"/>
      <c r="D695" s="88"/>
      <c r="E695" s="88"/>
      <c r="AE695" s="89"/>
      <c r="AF695" s="89"/>
    </row>
    <row r="696" spans="3:32" s="87" customFormat="1" ht="12.75" customHeight="1" x14ac:dyDescent="0.25">
      <c r="C696" s="88"/>
      <c r="D696" s="88"/>
      <c r="E696" s="88"/>
      <c r="AE696" s="89"/>
      <c r="AF696" s="89"/>
    </row>
    <row r="697" spans="3:32" s="87" customFormat="1" ht="12.75" customHeight="1" x14ac:dyDescent="0.25">
      <c r="C697" s="88"/>
      <c r="D697" s="88"/>
      <c r="E697" s="88"/>
      <c r="AE697" s="89"/>
      <c r="AF697" s="89"/>
    </row>
    <row r="698" spans="3:32" s="87" customFormat="1" ht="12.75" customHeight="1" x14ac:dyDescent="0.25">
      <c r="C698" s="88"/>
      <c r="D698" s="88"/>
      <c r="E698" s="88"/>
      <c r="AE698" s="89"/>
      <c r="AF698" s="89"/>
    </row>
    <row r="699" spans="3:32" s="87" customFormat="1" ht="12.75" customHeight="1" x14ac:dyDescent="0.25">
      <c r="C699" s="88"/>
      <c r="D699" s="88"/>
      <c r="E699" s="88"/>
      <c r="AE699" s="89"/>
      <c r="AF699" s="89"/>
    </row>
    <row r="700" spans="3:32" s="87" customFormat="1" ht="12.75" customHeight="1" x14ac:dyDescent="0.25">
      <c r="C700" s="88"/>
      <c r="D700" s="88"/>
      <c r="E700" s="88"/>
      <c r="AE700" s="89"/>
      <c r="AF700" s="89"/>
    </row>
    <row r="701" spans="3:32" s="87" customFormat="1" ht="12.75" customHeight="1" x14ac:dyDescent="0.25">
      <c r="C701" s="88"/>
      <c r="D701" s="88"/>
      <c r="E701" s="88"/>
      <c r="AE701" s="89"/>
      <c r="AF701" s="89"/>
    </row>
    <row r="702" spans="3:32" s="87" customFormat="1" ht="12.75" customHeight="1" x14ac:dyDescent="0.25">
      <c r="C702" s="88"/>
      <c r="D702" s="88"/>
      <c r="E702" s="88"/>
      <c r="AE702" s="89"/>
      <c r="AF702" s="89"/>
    </row>
    <row r="703" spans="3:32" s="87" customFormat="1" ht="12.75" customHeight="1" x14ac:dyDescent="0.25">
      <c r="C703" s="88"/>
      <c r="D703" s="88"/>
      <c r="E703" s="88"/>
      <c r="AE703" s="89"/>
      <c r="AF703" s="89"/>
    </row>
    <row r="704" spans="3:32" s="87" customFormat="1" ht="12.75" customHeight="1" x14ac:dyDescent="0.25">
      <c r="C704" s="88"/>
      <c r="D704" s="88"/>
      <c r="E704" s="88"/>
      <c r="AE704" s="89"/>
      <c r="AF704" s="89"/>
    </row>
    <row r="705" spans="3:32" s="87" customFormat="1" ht="12.75" customHeight="1" x14ac:dyDescent="0.25">
      <c r="C705" s="88"/>
      <c r="D705" s="88"/>
      <c r="E705" s="88"/>
      <c r="AE705" s="89"/>
      <c r="AF705" s="89"/>
    </row>
    <row r="706" spans="3:32" s="87" customFormat="1" ht="12.75" customHeight="1" x14ac:dyDescent="0.25">
      <c r="C706" s="88"/>
      <c r="D706" s="88"/>
      <c r="E706" s="88"/>
      <c r="AE706" s="89"/>
      <c r="AF706" s="89"/>
    </row>
    <row r="707" spans="3:32" s="87" customFormat="1" ht="12.75" customHeight="1" x14ac:dyDescent="0.25">
      <c r="C707" s="88"/>
      <c r="D707" s="88"/>
      <c r="E707" s="88"/>
      <c r="AE707" s="89"/>
      <c r="AF707" s="89"/>
    </row>
    <row r="708" spans="3:32" s="87" customFormat="1" ht="12.75" customHeight="1" x14ac:dyDescent="0.25">
      <c r="C708" s="88"/>
      <c r="D708" s="88"/>
      <c r="E708" s="88"/>
      <c r="AE708" s="89"/>
      <c r="AF708" s="89"/>
    </row>
    <row r="709" spans="3:32" s="87" customFormat="1" ht="12.75" customHeight="1" x14ac:dyDescent="0.25">
      <c r="C709" s="88"/>
      <c r="D709" s="88"/>
      <c r="E709" s="88"/>
      <c r="AE709" s="89"/>
      <c r="AF709" s="89"/>
    </row>
    <row r="710" spans="3:32" s="87" customFormat="1" ht="12.75" customHeight="1" x14ac:dyDescent="0.25">
      <c r="C710" s="88"/>
      <c r="D710" s="88"/>
      <c r="E710" s="88"/>
      <c r="AE710" s="89"/>
      <c r="AF710" s="89"/>
    </row>
    <row r="711" spans="3:32" s="87" customFormat="1" ht="12.75" customHeight="1" x14ac:dyDescent="0.25">
      <c r="C711" s="88"/>
      <c r="D711" s="88"/>
      <c r="E711" s="88"/>
      <c r="AE711" s="89"/>
      <c r="AF711" s="89"/>
    </row>
    <row r="712" spans="3:32" s="87" customFormat="1" ht="12.75" customHeight="1" x14ac:dyDescent="0.25">
      <c r="C712" s="88"/>
      <c r="D712" s="88"/>
      <c r="E712" s="88"/>
      <c r="AE712" s="89"/>
      <c r="AF712" s="89"/>
    </row>
    <row r="713" spans="3:32" s="87" customFormat="1" ht="12.75" customHeight="1" x14ac:dyDescent="0.25">
      <c r="C713" s="88"/>
      <c r="D713" s="88"/>
      <c r="E713" s="88"/>
      <c r="AE713" s="89"/>
      <c r="AF713" s="89"/>
    </row>
    <row r="714" spans="3:32" s="87" customFormat="1" ht="12.75" customHeight="1" x14ac:dyDescent="0.25">
      <c r="C714" s="88"/>
      <c r="D714" s="88"/>
      <c r="E714" s="88"/>
      <c r="AE714" s="89"/>
      <c r="AF714" s="89"/>
    </row>
    <row r="715" spans="3:32" s="87" customFormat="1" ht="12.75" customHeight="1" x14ac:dyDescent="0.25">
      <c r="C715" s="88"/>
      <c r="D715" s="88"/>
      <c r="E715" s="88"/>
      <c r="AE715" s="89"/>
      <c r="AF715" s="89"/>
    </row>
    <row r="716" spans="3:32" s="87" customFormat="1" ht="12.75" customHeight="1" x14ac:dyDescent="0.25">
      <c r="C716" s="88"/>
      <c r="D716" s="88"/>
      <c r="E716" s="88"/>
      <c r="AE716" s="89"/>
      <c r="AF716" s="89"/>
    </row>
    <row r="717" spans="3:32" s="87" customFormat="1" ht="12.75" customHeight="1" x14ac:dyDescent="0.25">
      <c r="C717" s="88"/>
      <c r="D717" s="88"/>
      <c r="E717" s="88"/>
      <c r="AE717" s="89"/>
      <c r="AF717" s="89"/>
    </row>
    <row r="718" spans="3:32" s="87" customFormat="1" ht="12.75" customHeight="1" x14ac:dyDescent="0.25">
      <c r="C718" s="88"/>
      <c r="D718" s="88"/>
      <c r="E718" s="88"/>
      <c r="AE718" s="89"/>
      <c r="AF718" s="89"/>
    </row>
    <row r="719" spans="3:32" s="87" customFormat="1" ht="12.75" customHeight="1" x14ac:dyDescent="0.25">
      <c r="C719" s="88"/>
      <c r="D719" s="88"/>
      <c r="E719" s="88"/>
      <c r="AE719" s="89"/>
      <c r="AF719" s="89"/>
    </row>
    <row r="720" spans="3:32" s="87" customFormat="1" ht="12.75" customHeight="1" x14ac:dyDescent="0.25">
      <c r="C720" s="88"/>
      <c r="D720" s="88"/>
      <c r="E720" s="88"/>
      <c r="AE720" s="89"/>
      <c r="AF720" s="89"/>
    </row>
    <row r="721" spans="3:32" s="87" customFormat="1" ht="12.75" customHeight="1" x14ac:dyDescent="0.25">
      <c r="C721" s="88"/>
      <c r="D721" s="88"/>
      <c r="E721" s="88"/>
      <c r="AE721" s="89"/>
      <c r="AF721" s="89"/>
    </row>
    <row r="722" spans="3:32" s="87" customFormat="1" ht="12.75" customHeight="1" x14ac:dyDescent="0.25">
      <c r="C722" s="88"/>
      <c r="D722" s="88"/>
      <c r="E722" s="88"/>
      <c r="AE722" s="89"/>
      <c r="AF722" s="89"/>
    </row>
    <row r="723" spans="3:32" s="87" customFormat="1" ht="12.75" customHeight="1" x14ac:dyDescent="0.25">
      <c r="C723" s="88"/>
      <c r="D723" s="88"/>
      <c r="E723" s="88"/>
      <c r="AE723" s="89"/>
      <c r="AF723" s="89"/>
    </row>
    <row r="724" spans="3:32" s="87" customFormat="1" ht="12.75" customHeight="1" x14ac:dyDescent="0.25">
      <c r="C724" s="88"/>
      <c r="D724" s="88"/>
      <c r="E724" s="88"/>
      <c r="AE724" s="89"/>
      <c r="AF724" s="89"/>
    </row>
  </sheetData>
  <autoFilter ref="AE10:AF443" xr:uid="{F7E46B73-E735-48EA-8B86-8BD817263405}">
    <filterColumn colId="1">
      <filters>
        <filter val="$ 1.116.296,80"/>
        <filter val="$ 1.172.469,07"/>
        <filter val="$ 1.291.640,70"/>
        <filter val="$ 1.351.082,67"/>
        <filter val="$ 1.352.860,50"/>
        <filter val="$ 1.405.867,00"/>
        <filter val="$ 1.493.952,00"/>
        <filter val="$ 1.520.088,77"/>
        <filter val="$ 1.541.435,00"/>
        <filter val="$ 1.572.153,51"/>
        <filter val="$ 1.970.565,25"/>
        <filter val="$ 100.775,33"/>
        <filter val="$ 102.000,50"/>
        <filter val="$ 11.434.310,00"/>
        <filter val="$ 148.826,00"/>
        <filter val="$ 16.577.750,00"/>
        <filter val="$ 165.489.843,58"/>
        <filter val="$ 19.089.775,00"/>
        <filter val="$ 2.000.674,00"/>
        <filter val="$ 2.114.926,67"/>
        <filter val="$ 2.180.252,00"/>
        <filter val="$ 2.397.460,00"/>
        <filter val="$ 2.475.708,73"/>
        <filter val="$ 2.587.548,00"/>
        <filter val="$ 2.927.666,67"/>
        <filter val="$ 206.779.559,55"/>
        <filter val="$ 26.422,50"/>
        <filter val="$ 26.478.374,97"/>
        <filter val="$ 26.709.360,00"/>
        <filter val="$ 3.096.625,00"/>
        <filter val="$ 3.471.833,20"/>
        <filter val="$ 3.521.115,00"/>
        <filter val="$ 314.934,67"/>
        <filter val="$ 316.887,00"/>
        <filter val="$ 32.531.877,75"/>
        <filter val="$ 337.327,50"/>
        <filter val="$ 4.392.070,67"/>
        <filter val="$ 4.964.695,31"/>
        <filter val="$ 456.807,00"/>
        <filter val="$ 466.949,00"/>
        <filter val="$ 48.971,00"/>
        <filter val="$ 482.849,33"/>
        <filter val="$ 5.653.343,33"/>
        <filter val="$ 559.066,67"/>
        <filter val="$ 601.352,33"/>
        <filter val="$ 666.784,00"/>
        <filter val="$ 68.378,33"/>
        <filter val="$ 736.142,00"/>
        <filter val="$ 8.274.492,18"/>
        <filter val="$ 826.434,40"/>
        <filter val="$ 83.910,75"/>
        <filter val="$ 837.960,00"/>
        <filter val="$ 841.593,00"/>
        <filter val="$ 86.918,50"/>
      </filters>
    </filterColumn>
  </autoFilter>
  <mergeCells count="56">
    <mergeCell ref="B36:F36"/>
    <mergeCell ref="N36:AA36"/>
    <mergeCell ref="B1:F5"/>
    <mergeCell ref="B7:F7"/>
    <mergeCell ref="E8:F8"/>
    <mergeCell ref="G8:H8"/>
    <mergeCell ref="I8:J8"/>
    <mergeCell ref="K8:L8"/>
    <mergeCell ref="B10:F10"/>
    <mergeCell ref="G10:H10"/>
    <mergeCell ref="N10:AA10"/>
    <mergeCell ref="B34:F34"/>
    <mergeCell ref="N34:AA34"/>
    <mergeCell ref="B45:F45"/>
    <mergeCell ref="N45:AA45"/>
    <mergeCell ref="B59:F59"/>
    <mergeCell ref="N59:AA59"/>
    <mergeCell ref="B71:F71"/>
    <mergeCell ref="N71:AA71"/>
    <mergeCell ref="B91:F91"/>
    <mergeCell ref="N91:AA91"/>
    <mergeCell ref="B123:F123"/>
    <mergeCell ref="N123:AA123"/>
    <mergeCell ref="B200:F200"/>
    <mergeCell ref="N200:AA200"/>
    <mergeCell ref="B297:F297"/>
    <mergeCell ref="N297:AA297"/>
    <mergeCell ref="B306:F306"/>
    <mergeCell ref="N306:AA306"/>
    <mergeCell ref="B315:F315"/>
    <mergeCell ref="N315:AA315"/>
    <mergeCell ref="B319:F319"/>
    <mergeCell ref="N319:AA319"/>
    <mergeCell ref="B325:F325"/>
    <mergeCell ref="N325:AA325"/>
    <mergeCell ref="B327:F327"/>
    <mergeCell ref="N327:AA327"/>
    <mergeCell ref="B335:F335"/>
    <mergeCell ref="N335:AA335"/>
    <mergeCell ref="B361:F361"/>
    <mergeCell ref="N361:AA361"/>
    <mergeCell ref="B371:F371"/>
    <mergeCell ref="N371:AA371"/>
    <mergeCell ref="B398:F398"/>
    <mergeCell ref="N398:AA398"/>
    <mergeCell ref="B429:F429"/>
    <mergeCell ref="N429:AA429"/>
    <mergeCell ref="B433:F433"/>
    <mergeCell ref="N433:AA433"/>
    <mergeCell ref="A443:E443"/>
    <mergeCell ref="A438:E438"/>
    <mergeCell ref="N438:AA438"/>
    <mergeCell ref="A439:C439"/>
    <mergeCell ref="A440:C440"/>
    <mergeCell ref="A441:C441"/>
    <mergeCell ref="A442:C442"/>
  </mergeCells>
  <printOptions horizontalCentered="1"/>
  <pageMargins left="0.31496062992125984" right="0.31496062992125984" top="0.6692913385826772" bottom="0.55118110236220474" header="0.31496062992125984" footer="0.31496062992125984"/>
  <pageSetup scale="15" orientation="landscape" horizontalDpi="4294967294" verticalDpi="4294967294" r:id="rId1"/>
  <rowBreaks count="1" manualBreakCount="1">
    <brk id="408" max="3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D0A0B-F6F1-4728-AB56-C85B8A8A90EA}">
  <sheetPr filterMode="1"/>
  <dimension ref="A1:AF724"/>
  <sheetViews>
    <sheetView showGridLines="0" view="pageBreakPreview" topLeftCell="A439" zoomScale="60" zoomScaleNormal="70" workbookViewId="0">
      <pane xSplit="1" topLeftCell="O1" activePane="topRight" state="frozen"/>
      <selection activeCell="A10" sqref="A10"/>
      <selection pane="topRight" activeCell="Z430" sqref="Z430"/>
    </sheetView>
  </sheetViews>
  <sheetFormatPr baseColWidth="10" defaultColWidth="11.42578125" defaultRowHeight="0" customHeight="1" zeroHeight="1" x14ac:dyDescent="0.2"/>
  <cols>
    <col min="1" max="1" width="19.28515625" style="1" customWidth="1"/>
    <col min="2" max="2" width="79.85546875" style="1" customWidth="1"/>
    <col min="3" max="3" width="11.28515625" style="2" customWidth="1"/>
    <col min="4" max="4" width="22.42578125" style="2" customWidth="1"/>
    <col min="5" max="5" width="17" style="2" customWidth="1"/>
    <col min="6" max="6" width="25" style="1" customWidth="1"/>
    <col min="7" max="7" width="14.140625" style="1" customWidth="1"/>
    <col min="8" max="8" width="23.42578125" style="1" customWidth="1"/>
    <col min="9" max="9" width="15.5703125" style="1" customWidth="1"/>
    <col min="10" max="10" width="32" style="1" customWidth="1"/>
    <col min="11" max="11" width="21" style="1" customWidth="1"/>
    <col min="12" max="12" width="27.5703125" style="1" customWidth="1"/>
    <col min="13" max="13" width="35.140625" style="1" customWidth="1"/>
    <col min="14" max="18" width="28" style="1" customWidth="1"/>
    <col min="19" max="19" width="30.42578125" style="1" customWidth="1"/>
    <col min="20" max="20" width="24.7109375" style="1" customWidth="1"/>
    <col min="21" max="21" width="16.7109375" style="1" customWidth="1"/>
    <col min="22" max="22" width="26.28515625" style="1" customWidth="1"/>
    <col min="23" max="23" width="28.7109375" style="1" customWidth="1"/>
    <col min="24" max="25" width="29" style="1" customWidth="1"/>
    <col min="26" max="26" width="20" style="1" customWidth="1"/>
    <col min="27" max="30" width="11.42578125" style="1" customWidth="1"/>
    <col min="31" max="31" width="16.28515625" style="52" customWidth="1"/>
    <col min="32" max="32" width="26.28515625" style="52" customWidth="1"/>
    <col min="33" max="16384" width="11.42578125" style="1"/>
  </cols>
  <sheetData>
    <row r="1" spans="1:32" s="61" customFormat="1" ht="49.5" customHeight="1" x14ac:dyDescent="0.2">
      <c r="A1" s="63"/>
      <c r="B1" s="290" t="s">
        <v>0</v>
      </c>
      <c r="C1" s="291"/>
      <c r="D1" s="291"/>
      <c r="E1" s="291"/>
      <c r="F1" s="291"/>
      <c r="AE1" s="73"/>
      <c r="AF1" s="73"/>
    </row>
    <row r="2" spans="1:32" s="61" customFormat="1" ht="60" customHeight="1" x14ac:dyDescent="0.2">
      <c r="A2" s="64"/>
      <c r="B2" s="292"/>
      <c r="C2" s="293"/>
      <c r="D2" s="293"/>
      <c r="E2" s="293"/>
      <c r="F2" s="293"/>
      <c r="AE2" s="73"/>
      <c r="AF2" s="73"/>
    </row>
    <row r="3" spans="1:32" s="61" customFormat="1" ht="48" customHeight="1" x14ac:dyDescent="0.2">
      <c r="A3" s="64"/>
      <c r="B3" s="292"/>
      <c r="C3" s="293"/>
      <c r="D3" s="293"/>
      <c r="E3" s="293"/>
      <c r="F3" s="293"/>
      <c r="AE3" s="73"/>
      <c r="AF3" s="73"/>
    </row>
    <row r="4" spans="1:32" s="61" customFormat="1" ht="45.75" customHeight="1" x14ac:dyDescent="0.2">
      <c r="A4" s="64"/>
      <c r="B4" s="292"/>
      <c r="C4" s="293"/>
      <c r="D4" s="293"/>
      <c r="E4" s="293"/>
      <c r="F4" s="293"/>
      <c r="AE4" s="73"/>
      <c r="AF4" s="73"/>
    </row>
    <row r="5" spans="1:32" s="61" customFormat="1" ht="34.5" customHeight="1" x14ac:dyDescent="0.2">
      <c r="A5" s="65"/>
      <c r="B5" s="294"/>
      <c r="C5" s="295"/>
      <c r="D5" s="295"/>
      <c r="E5" s="295"/>
      <c r="F5" s="295"/>
      <c r="AE5" s="73"/>
      <c r="AF5" s="73"/>
    </row>
    <row r="6" spans="1:32" s="61" customFormat="1" ht="29.25" customHeight="1" x14ac:dyDescent="0.2">
      <c r="C6" s="62"/>
      <c r="D6" s="62"/>
      <c r="E6" s="62"/>
      <c r="AE6" s="73"/>
      <c r="AF6" s="73"/>
    </row>
    <row r="7" spans="1:32" s="69" customFormat="1" ht="138" customHeight="1" x14ac:dyDescent="0.2">
      <c r="A7" s="66" t="s">
        <v>1</v>
      </c>
      <c r="B7" s="296" t="s">
        <v>2</v>
      </c>
      <c r="C7" s="296"/>
      <c r="D7" s="296"/>
      <c r="E7" s="297"/>
      <c r="F7" s="297"/>
      <c r="I7" s="61"/>
      <c r="J7" s="61"/>
      <c r="K7" s="61"/>
      <c r="L7" s="61"/>
      <c r="AE7" s="73"/>
      <c r="AF7" s="73"/>
    </row>
    <row r="8" spans="1:32" s="61" customFormat="1" ht="74.25" customHeight="1" x14ac:dyDescent="0.2">
      <c r="B8" s="67"/>
      <c r="C8" s="67"/>
      <c r="D8" s="67"/>
      <c r="E8" s="298" t="s">
        <v>3</v>
      </c>
      <c r="F8" s="299"/>
      <c r="G8" s="300" t="s">
        <v>4</v>
      </c>
      <c r="H8" s="301"/>
      <c r="I8" s="302" t="s">
        <v>5</v>
      </c>
      <c r="J8" s="303"/>
      <c r="K8" s="304" t="s">
        <v>6</v>
      </c>
      <c r="L8" s="305"/>
      <c r="M8" s="70" t="s">
        <v>872</v>
      </c>
      <c r="AE8" s="73"/>
      <c r="AF8" s="73"/>
    </row>
    <row r="9" spans="1:32" s="61" customFormat="1" ht="54" customHeight="1" x14ac:dyDescent="0.2">
      <c r="A9" s="68" t="s">
        <v>7</v>
      </c>
      <c r="B9" s="68" t="s">
        <v>8</v>
      </c>
      <c r="C9" s="68" t="s">
        <v>9</v>
      </c>
      <c r="D9" s="174" t="s">
        <v>10</v>
      </c>
      <c r="E9" s="175" t="s">
        <v>11</v>
      </c>
      <c r="F9" s="176" t="s">
        <v>12</v>
      </c>
      <c r="G9" s="177" t="s">
        <v>11</v>
      </c>
      <c r="H9" s="177" t="s">
        <v>12</v>
      </c>
      <c r="I9" s="178" t="s">
        <v>11</v>
      </c>
      <c r="J9" s="178" t="s">
        <v>12</v>
      </c>
      <c r="K9" s="179" t="s">
        <v>11</v>
      </c>
      <c r="L9" s="179" t="s">
        <v>12</v>
      </c>
      <c r="M9" s="71" t="s">
        <v>11</v>
      </c>
      <c r="N9" s="72" t="s">
        <v>858</v>
      </c>
      <c r="O9" s="72" t="s">
        <v>859</v>
      </c>
      <c r="P9" s="72" t="s">
        <v>860</v>
      </c>
      <c r="Q9" s="72" t="s">
        <v>861</v>
      </c>
      <c r="R9" s="72" t="s">
        <v>862</v>
      </c>
      <c r="S9" s="72" t="s">
        <v>863</v>
      </c>
      <c r="T9" s="72" t="s">
        <v>864</v>
      </c>
      <c r="U9" s="72" t="s">
        <v>865</v>
      </c>
      <c r="V9" s="72" t="s">
        <v>866</v>
      </c>
      <c r="W9" s="72" t="s">
        <v>867</v>
      </c>
      <c r="X9" s="72" t="s">
        <v>868</v>
      </c>
      <c r="Y9" s="72" t="s">
        <v>869</v>
      </c>
      <c r="Z9" s="72" t="s">
        <v>870</v>
      </c>
      <c r="AA9" s="72" t="s">
        <v>871</v>
      </c>
      <c r="AB9" s="61" t="s">
        <v>875</v>
      </c>
      <c r="AE9" s="180" t="s">
        <v>877</v>
      </c>
      <c r="AF9" s="180" t="s">
        <v>880</v>
      </c>
    </row>
    <row r="10" spans="1:32" s="61" customFormat="1" ht="15.75" customHeight="1" x14ac:dyDescent="0.2">
      <c r="A10" s="8" t="s">
        <v>13</v>
      </c>
      <c r="B10" s="255" t="s">
        <v>14</v>
      </c>
      <c r="C10" s="255"/>
      <c r="D10" s="255"/>
      <c r="E10" s="255"/>
      <c r="F10" s="255"/>
      <c r="G10" s="255"/>
      <c r="H10" s="255"/>
      <c r="I10" s="49"/>
      <c r="J10" s="49"/>
      <c r="K10" s="49"/>
      <c r="L10" s="49"/>
      <c r="M10" s="60"/>
      <c r="N10" s="283"/>
      <c r="O10" s="284"/>
      <c r="P10" s="284"/>
      <c r="Q10" s="284"/>
      <c r="R10" s="284"/>
      <c r="S10" s="284"/>
      <c r="T10" s="284"/>
      <c r="U10" s="284"/>
      <c r="V10" s="284"/>
      <c r="W10" s="284"/>
      <c r="X10" s="284"/>
      <c r="Y10" s="284"/>
      <c r="Z10" s="284"/>
      <c r="AA10" s="286"/>
      <c r="AE10" s="181"/>
      <c r="AF10" s="182"/>
    </row>
    <row r="11" spans="1:32" ht="12.75" hidden="1" customHeight="1" x14ac:dyDescent="0.2">
      <c r="A11" s="5" t="s">
        <v>15</v>
      </c>
      <c r="B11" s="6" t="s">
        <v>16</v>
      </c>
      <c r="C11" s="4" t="s">
        <v>17</v>
      </c>
      <c r="D11" s="4">
        <v>500</v>
      </c>
      <c r="E11" s="50">
        <v>8337</v>
      </c>
      <c r="F11" s="35">
        <f>+D11*E11</f>
        <v>4168500</v>
      </c>
      <c r="G11" s="27">
        <v>8070</v>
      </c>
      <c r="H11" s="25">
        <f t="shared" ref="H11:H33" si="0">+D11*G11</f>
        <v>4035000</v>
      </c>
      <c r="I11" s="13">
        <v>13570</v>
      </c>
      <c r="J11" s="17">
        <f t="shared" ref="J11:J33" si="1">+I11*D11</f>
        <v>6785000</v>
      </c>
      <c r="K11" s="28">
        <v>6500</v>
      </c>
      <c r="L11" s="29">
        <f t="shared" ref="L11:L33" si="2">+K11*D11</f>
        <v>3250000</v>
      </c>
      <c r="M11" s="51">
        <f>ROUND(Z11,"2")</f>
        <v>7635.67</v>
      </c>
      <c r="N11" s="42">
        <f t="shared" ref="N11:N33" si="3">AVERAGE(E11,G11,I11,K11)</f>
        <v>9119.25</v>
      </c>
      <c r="O11" s="43">
        <f t="shared" ref="O11:O33" si="4">1-E11/N11</f>
        <v>8.5780080598733432E-2</v>
      </c>
      <c r="P11" s="43">
        <f t="shared" ref="P11:P33" si="5">1-G11/N11</f>
        <v>0.1150588041779752</v>
      </c>
      <c r="Q11" s="43">
        <f t="shared" ref="Q11:Q33" si="6">1-I11/N11</f>
        <v>-0.48806096992625481</v>
      </c>
      <c r="R11" s="43">
        <f t="shared" ref="R11:R33" si="7">1-K11/N11</f>
        <v>0.28722208514954628</v>
      </c>
      <c r="S11" s="21">
        <f t="shared" ref="S11:S33" si="8">STDEV(E11,G11,I11,K11)</f>
        <v>3075.8460489216077</v>
      </c>
      <c r="T11" s="22">
        <f>N11+S11</f>
        <v>12195.096048921609</v>
      </c>
      <c r="U11" s="22">
        <f>N11-S11</f>
        <v>6043.4039510783923</v>
      </c>
      <c r="V11" s="21">
        <f t="shared" ref="V11:V33" si="9">IF(AND(E11&lt;=$T11,E11&gt;=$U11),E11,"")</f>
        <v>8337</v>
      </c>
      <c r="W11" s="21">
        <f t="shared" ref="W11:W33" si="10">IF(AND(G11&lt;=$T11,G11&gt;=$U11),G11,"")</f>
        <v>8070</v>
      </c>
      <c r="X11" s="21" t="str">
        <f t="shared" ref="X11:X33" si="11">IF(AND(I11&lt;=$T11,I11&gt;=$U11),I11,"")</f>
        <v/>
      </c>
      <c r="Y11" s="21">
        <f t="shared" ref="Y11:Y33" si="12">IF(AND(K11&lt;=$T11,K11&gt;=$U11),K11,"")</f>
        <v>6500</v>
      </c>
      <c r="Z11" s="23">
        <f>AVERAGE(V11:Y11)</f>
        <v>7635.666666666667</v>
      </c>
      <c r="AA11" s="20">
        <f>COUNT(V11:Y11)</f>
        <v>3</v>
      </c>
      <c r="AB11" s="1" t="s">
        <v>863</v>
      </c>
      <c r="AE11" s="54"/>
      <c r="AF11" s="56">
        <f t="shared" ref="AF11:AF74" si="13">+AE11*M11</f>
        <v>0</v>
      </c>
    </row>
    <row r="12" spans="1:32" ht="25.5" hidden="1" customHeight="1" x14ac:dyDescent="0.2">
      <c r="A12" s="7" t="s">
        <v>18</v>
      </c>
      <c r="B12" s="6" t="s">
        <v>19</v>
      </c>
      <c r="C12" s="4" t="s">
        <v>20</v>
      </c>
      <c r="D12" s="4">
        <v>1</v>
      </c>
      <c r="E12" s="34">
        <v>3295700</v>
      </c>
      <c r="F12" s="35">
        <f>+D12*E12</f>
        <v>3295700</v>
      </c>
      <c r="G12" s="27">
        <v>3188914</v>
      </c>
      <c r="H12" s="25">
        <f t="shared" si="0"/>
        <v>3188914</v>
      </c>
      <c r="I12" s="13">
        <v>3712534</v>
      </c>
      <c r="J12" s="17">
        <f t="shared" si="1"/>
        <v>3712534</v>
      </c>
      <c r="K12" s="33"/>
      <c r="L12" s="29">
        <f t="shared" si="2"/>
        <v>0</v>
      </c>
      <c r="M12" s="51">
        <f>IF(AA12&gt;=3,Z12,N12)</f>
        <v>3399049.3333333335</v>
      </c>
      <c r="N12" s="46">
        <f t="shared" si="3"/>
        <v>3399049.3333333335</v>
      </c>
      <c r="O12" s="43">
        <f t="shared" si="4"/>
        <v>3.0405364323436324E-2</v>
      </c>
      <c r="P12" s="43">
        <f t="shared" si="5"/>
        <v>6.1821795662865831E-2</v>
      </c>
      <c r="Q12" s="43">
        <f t="shared" si="6"/>
        <v>-9.2227159986302043E-2</v>
      </c>
      <c r="R12" s="43">
        <f t="shared" si="7"/>
        <v>1</v>
      </c>
      <c r="S12" s="21">
        <f t="shared" si="8"/>
        <v>276686.2656969683</v>
      </c>
      <c r="T12" s="22">
        <f t="shared" ref="T12:T75" si="14">N12+S12</f>
        <v>3675735.5990303019</v>
      </c>
      <c r="U12" s="22">
        <f t="shared" ref="U12:U75" si="15">N12-S12</f>
        <v>3122363.0676363651</v>
      </c>
      <c r="V12" s="21">
        <f t="shared" si="9"/>
        <v>3295700</v>
      </c>
      <c r="W12" s="21">
        <f t="shared" si="10"/>
        <v>3188914</v>
      </c>
      <c r="X12" s="21" t="str">
        <f t="shared" si="11"/>
        <v/>
      </c>
      <c r="Y12" s="21" t="str">
        <f t="shared" si="12"/>
        <v/>
      </c>
      <c r="Z12" s="23">
        <f t="shared" ref="Z12:Z75" si="16">AVERAGE(V12:Y12)</f>
        <v>3242307</v>
      </c>
      <c r="AA12" s="45">
        <f t="shared" ref="AA12:AA75" si="17">COUNT(V12:Y12)</f>
        <v>2</v>
      </c>
      <c r="AB12" s="44" t="s">
        <v>873</v>
      </c>
      <c r="AE12" s="54"/>
      <c r="AF12" s="56">
        <f t="shared" si="13"/>
        <v>0</v>
      </c>
    </row>
    <row r="13" spans="1:32" ht="25.5" hidden="1" customHeight="1" x14ac:dyDescent="0.2">
      <c r="A13" s="5" t="s">
        <v>21</v>
      </c>
      <c r="B13" s="6" t="s">
        <v>22</v>
      </c>
      <c r="C13" s="4" t="s">
        <v>20</v>
      </c>
      <c r="D13" s="4">
        <v>1</v>
      </c>
      <c r="E13" s="34">
        <v>312302</v>
      </c>
      <c r="F13" s="35">
        <f t="shared" ref="F13:F32" si="18">+D13*E13</f>
        <v>312302</v>
      </c>
      <c r="G13" s="27">
        <v>305427</v>
      </c>
      <c r="H13" s="25">
        <f t="shared" si="0"/>
        <v>305427</v>
      </c>
      <c r="I13" s="13">
        <v>3578700</v>
      </c>
      <c r="J13" s="17">
        <f t="shared" si="1"/>
        <v>3578700</v>
      </c>
      <c r="K13" s="28">
        <v>850000</v>
      </c>
      <c r="L13" s="29">
        <f t="shared" si="2"/>
        <v>850000</v>
      </c>
      <c r="M13" s="47">
        <f t="shared" ref="M13:M32" si="19">Z13</f>
        <v>489243</v>
      </c>
      <c r="N13" s="42">
        <f t="shared" si="3"/>
        <v>1261607.25</v>
      </c>
      <c r="O13" s="43">
        <f t="shared" si="4"/>
        <v>0.75245703446932477</v>
      </c>
      <c r="P13" s="43">
        <f t="shared" si="5"/>
        <v>0.75790643244955991</v>
      </c>
      <c r="Q13" s="43">
        <f t="shared" si="6"/>
        <v>-1.8366197166352682</v>
      </c>
      <c r="R13" s="43">
        <f t="shared" si="7"/>
        <v>0.32625624971638356</v>
      </c>
      <c r="S13" s="21">
        <f t="shared" si="8"/>
        <v>1565652.2036649508</v>
      </c>
      <c r="T13" s="22">
        <f t="shared" si="14"/>
        <v>2827259.453664951</v>
      </c>
      <c r="U13" s="22">
        <f t="shared" si="15"/>
        <v>-304044.95366495079</v>
      </c>
      <c r="V13" s="21">
        <f t="shared" si="9"/>
        <v>312302</v>
      </c>
      <c r="W13" s="21">
        <f t="shared" si="10"/>
        <v>305427</v>
      </c>
      <c r="X13" s="21" t="str">
        <f t="shared" si="11"/>
        <v/>
      </c>
      <c r="Y13" s="21">
        <f t="shared" si="12"/>
        <v>850000</v>
      </c>
      <c r="Z13" s="23">
        <f t="shared" si="16"/>
        <v>489243</v>
      </c>
      <c r="AA13" s="20">
        <f t="shared" si="17"/>
        <v>3</v>
      </c>
      <c r="AB13" s="1" t="s">
        <v>863</v>
      </c>
      <c r="AE13" s="54"/>
      <c r="AF13" s="56">
        <f t="shared" si="13"/>
        <v>0</v>
      </c>
    </row>
    <row r="14" spans="1:32" ht="38.25" hidden="1" customHeight="1" x14ac:dyDescent="0.2">
      <c r="A14" s="5" t="s">
        <v>23</v>
      </c>
      <c r="B14" s="6" t="s">
        <v>24</v>
      </c>
      <c r="C14" s="4" t="s">
        <v>17</v>
      </c>
      <c r="D14" s="4">
        <v>20</v>
      </c>
      <c r="E14" s="34">
        <v>18491</v>
      </c>
      <c r="F14" s="35">
        <f t="shared" si="18"/>
        <v>369820</v>
      </c>
      <c r="G14" s="27">
        <v>19298</v>
      </c>
      <c r="H14" s="25">
        <f t="shared" si="0"/>
        <v>385960</v>
      </c>
      <c r="I14" s="14">
        <v>64397</v>
      </c>
      <c r="J14" s="17">
        <f t="shared" si="1"/>
        <v>1287940</v>
      </c>
      <c r="K14" s="28">
        <v>150000</v>
      </c>
      <c r="L14" s="29">
        <f t="shared" si="2"/>
        <v>3000000</v>
      </c>
      <c r="M14" s="47">
        <f t="shared" si="19"/>
        <v>34062</v>
      </c>
      <c r="N14" s="42">
        <f t="shared" si="3"/>
        <v>63046.5</v>
      </c>
      <c r="O14" s="43">
        <f t="shared" si="4"/>
        <v>0.70670854052167842</v>
      </c>
      <c r="P14" s="43">
        <f t="shared" si="5"/>
        <v>0.69390846438739662</v>
      </c>
      <c r="Q14" s="43">
        <f t="shared" si="6"/>
        <v>-2.142069742174435E-2</v>
      </c>
      <c r="R14" s="43">
        <f t="shared" si="7"/>
        <v>-1.3791963074873306</v>
      </c>
      <c r="S14" s="21">
        <f t="shared" si="8"/>
        <v>61811.160925839278</v>
      </c>
      <c r="T14" s="22">
        <f t="shared" si="14"/>
        <v>124857.66092583927</v>
      </c>
      <c r="U14" s="22">
        <f t="shared" si="15"/>
        <v>1235.3390741607218</v>
      </c>
      <c r="V14" s="21">
        <f t="shared" si="9"/>
        <v>18491</v>
      </c>
      <c r="W14" s="21">
        <f t="shared" si="10"/>
        <v>19298</v>
      </c>
      <c r="X14" s="21">
        <f t="shared" si="11"/>
        <v>64397</v>
      </c>
      <c r="Y14" s="21" t="str">
        <f t="shared" si="12"/>
        <v/>
      </c>
      <c r="Z14" s="23">
        <f t="shared" si="16"/>
        <v>34062</v>
      </c>
      <c r="AA14" s="20">
        <f t="shared" si="17"/>
        <v>3</v>
      </c>
      <c r="AB14" s="1" t="s">
        <v>863</v>
      </c>
      <c r="AE14" s="54"/>
      <c r="AF14" s="56">
        <f t="shared" si="13"/>
        <v>0</v>
      </c>
    </row>
    <row r="15" spans="1:32" ht="45.6" hidden="1" customHeight="1" x14ac:dyDescent="0.2">
      <c r="A15" s="7" t="s">
        <v>25</v>
      </c>
      <c r="B15" s="6" t="s">
        <v>26</v>
      </c>
      <c r="C15" s="4" t="s">
        <v>27</v>
      </c>
      <c r="D15" s="4">
        <v>2</v>
      </c>
      <c r="E15" s="34">
        <v>123555</v>
      </c>
      <c r="F15" s="35">
        <f t="shared" si="18"/>
        <v>247110</v>
      </c>
      <c r="G15" s="27">
        <v>127290</v>
      </c>
      <c r="H15" s="25">
        <f t="shared" si="0"/>
        <v>254580</v>
      </c>
      <c r="I15" s="13">
        <v>850000</v>
      </c>
      <c r="J15" s="17">
        <f t="shared" si="1"/>
        <v>1700000</v>
      </c>
      <c r="K15" s="28">
        <v>500000</v>
      </c>
      <c r="L15" s="29">
        <f t="shared" si="2"/>
        <v>1000000</v>
      </c>
      <c r="M15" s="47">
        <f t="shared" si="19"/>
        <v>250281.66666666666</v>
      </c>
      <c r="N15" s="42">
        <f t="shared" si="3"/>
        <v>400211.25</v>
      </c>
      <c r="O15" s="43">
        <f t="shared" si="4"/>
        <v>0.69127554510274258</v>
      </c>
      <c r="P15" s="43">
        <f t="shared" si="5"/>
        <v>0.68194297386692648</v>
      </c>
      <c r="Q15" s="43">
        <f t="shared" si="6"/>
        <v>-1.1238783267586805</v>
      </c>
      <c r="R15" s="43">
        <f t="shared" si="7"/>
        <v>-0.24934019221098858</v>
      </c>
      <c r="S15" s="21">
        <f t="shared" si="8"/>
        <v>347990.61463337869</v>
      </c>
      <c r="T15" s="22">
        <f t="shared" si="14"/>
        <v>748201.86463337869</v>
      </c>
      <c r="U15" s="22">
        <f t="shared" si="15"/>
        <v>52220.635366621311</v>
      </c>
      <c r="V15" s="21">
        <f t="shared" si="9"/>
        <v>123555</v>
      </c>
      <c r="W15" s="21">
        <f t="shared" si="10"/>
        <v>127290</v>
      </c>
      <c r="X15" s="21" t="str">
        <f t="shared" si="11"/>
        <v/>
      </c>
      <c r="Y15" s="21">
        <f t="shared" si="12"/>
        <v>500000</v>
      </c>
      <c r="Z15" s="23">
        <f t="shared" si="16"/>
        <v>250281.66666666666</v>
      </c>
      <c r="AA15" s="20">
        <f t="shared" si="17"/>
        <v>3</v>
      </c>
      <c r="AB15" s="1" t="s">
        <v>863</v>
      </c>
      <c r="AE15" s="54"/>
      <c r="AF15" s="56">
        <f t="shared" si="13"/>
        <v>0</v>
      </c>
    </row>
    <row r="16" spans="1:32" s="61" customFormat="1" ht="345" customHeight="1" x14ac:dyDescent="0.2">
      <c r="A16" s="74" t="s">
        <v>28</v>
      </c>
      <c r="B16" s="116" t="s">
        <v>29</v>
      </c>
      <c r="C16" s="75" t="s">
        <v>17</v>
      </c>
      <c r="D16" s="75">
        <v>120</v>
      </c>
      <c r="E16" s="218">
        <v>31545</v>
      </c>
      <c r="F16" s="183">
        <f t="shared" si="18"/>
        <v>3785400</v>
      </c>
      <c r="G16" s="219">
        <v>33932</v>
      </c>
      <c r="H16" s="184">
        <f t="shared" si="0"/>
        <v>4071840</v>
      </c>
      <c r="I16" s="188">
        <v>21300</v>
      </c>
      <c r="J16" s="224">
        <f t="shared" si="1"/>
        <v>2556000</v>
      </c>
      <c r="K16" s="192">
        <v>18000</v>
      </c>
      <c r="L16" s="220">
        <f t="shared" si="2"/>
        <v>2160000</v>
      </c>
      <c r="M16" s="85">
        <f>Z16</f>
        <v>26422.5</v>
      </c>
      <c r="N16" s="225">
        <f t="shared" si="3"/>
        <v>26194.25</v>
      </c>
      <c r="O16" s="226">
        <f t="shared" si="4"/>
        <v>-0.20427192990828136</v>
      </c>
      <c r="P16" s="226">
        <f t="shared" si="5"/>
        <v>-0.29539879935482016</v>
      </c>
      <c r="Q16" s="226">
        <f t="shared" si="6"/>
        <v>0.18684444105099407</v>
      </c>
      <c r="R16" s="226">
        <f t="shared" si="7"/>
        <v>0.31282628821210767</v>
      </c>
      <c r="S16" s="227">
        <f t="shared" si="8"/>
        <v>7737.4137959656782</v>
      </c>
      <c r="T16" s="228">
        <f t="shared" si="14"/>
        <v>33931.66379596568</v>
      </c>
      <c r="U16" s="228">
        <f t="shared" si="15"/>
        <v>18456.83620403432</v>
      </c>
      <c r="V16" s="227">
        <f t="shared" si="9"/>
        <v>31545</v>
      </c>
      <c r="W16" s="227" t="str">
        <f t="shared" si="10"/>
        <v/>
      </c>
      <c r="X16" s="227">
        <f t="shared" si="11"/>
        <v>21300</v>
      </c>
      <c r="Y16" s="227" t="str">
        <f t="shared" si="12"/>
        <v/>
      </c>
      <c r="Z16" s="86">
        <f>AVERAGE(V16:Y16)</f>
        <v>26422.5</v>
      </c>
      <c r="AA16" s="229">
        <f t="shared" si="17"/>
        <v>2</v>
      </c>
      <c r="AB16" s="73" t="s">
        <v>863</v>
      </c>
      <c r="AC16" s="73"/>
      <c r="AD16" s="73"/>
      <c r="AE16" s="186">
        <v>60</v>
      </c>
      <c r="AF16" s="187">
        <f>+AE16*M16</f>
        <v>1585350</v>
      </c>
    </row>
    <row r="17" spans="1:32" ht="55.9" hidden="1" customHeight="1" x14ac:dyDescent="0.2">
      <c r="A17" s="5" t="s">
        <v>30</v>
      </c>
      <c r="B17" s="6" t="s">
        <v>31</v>
      </c>
      <c r="C17" s="4" t="s">
        <v>32</v>
      </c>
      <c r="D17" s="4">
        <v>20</v>
      </c>
      <c r="E17" s="34">
        <v>76448</v>
      </c>
      <c r="F17" s="35">
        <f t="shared" si="18"/>
        <v>1528960</v>
      </c>
      <c r="G17" s="27">
        <v>73053</v>
      </c>
      <c r="H17" s="25">
        <f t="shared" si="0"/>
        <v>1461060</v>
      </c>
      <c r="I17" s="14">
        <v>24500</v>
      </c>
      <c r="J17" s="17">
        <f t="shared" si="1"/>
        <v>490000</v>
      </c>
      <c r="K17" s="28">
        <v>30000</v>
      </c>
      <c r="L17" s="29">
        <f t="shared" si="2"/>
        <v>600000</v>
      </c>
      <c r="M17" s="47">
        <f t="shared" si="19"/>
        <v>51000.25</v>
      </c>
      <c r="N17" s="42">
        <f t="shared" si="3"/>
        <v>51000.25</v>
      </c>
      <c r="O17" s="43">
        <f t="shared" si="4"/>
        <v>-0.49897304424978306</v>
      </c>
      <c r="P17" s="43">
        <f t="shared" si="5"/>
        <v>-0.43240474311400434</v>
      </c>
      <c r="Q17" s="43">
        <f t="shared" si="6"/>
        <v>0.51961019798922559</v>
      </c>
      <c r="R17" s="43">
        <f t="shared" si="7"/>
        <v>0.41176758937456193</v>
      </c>
      <c r="S17" s="21">
        <f t="shared" si="8"/>
        <v>27551.076886091647</v>
      </c>
      <c r="T17" s="22">
        <f t="shared" si="14"/>
        <v>78551.326886091643</v>
      </c>
      <c r="U17" s="22">
        <f t="shared" si="15"/>
        <v>23449.173113908353</v>
      </c>
      <c r="V17" s="21">
        <f t="shared" si="9"/>
        <v>76448</v>
      </c>
      <c r="W17" s="21">
        <f t="shared" si="10"/>
        <v>73053</v>
      </c>
      <c r="X17" s="21">
        <f t="shared" si="11"/>
        <v>24500</v>
      </c>
      <c r="Y17" s="21">
        <f t="shared" si="12"/>
        <v>30000</v>
      </c>
      <c r="Z17" s="23">
        <f t="shared" si="16"/>
        <v>51000.25</v>
      </c>
      <c r="AA17" s="20">
        <f t="shared" si="17"/>
        <v>4</v>
      </c>
      <c r="AB17" s="1" t="s">
        <v>863</v>
      </c>
      <c r="AE17" s="54"/>
      <c r="AF17" s="56">
        <f t="shared" si="13"/>
        <v>0</v>
      </c>
    </row>
    <row r="18" spans="1:32" s="61" customFormat="1" ht="345" customHeight="1" x14ac:dyDescent="0.2">
      <c r="A18" s="76" t="s">
        <v>33</v>
      </c>
      <c r="B18" s="116" t="s">
        <v>34</v>
      </c>
      <c r="C18" s="75" t="s">
        <v>17</v>
      </c>
      <c r="D18" s="75">
        <v>50</v>
      </c>
      <c r="E18" s="218">
        <v>12667</v>
      </c>
      <c r="F18" s="183">
        <f t="shared" si="18"/>
        <v>633350</v>
      </c>
      <c r="G18" s="219">
        <v>11989</v>
      </c>
      <c r="H18" s="184">
        <f t="shared" si="0"/>
        <v>599450</v>
      </c>
      <c r="I18" s="188">
        <v>42830</v>
      </c>
      <c r="J18" s="224">
        <f t="shared" si="1"/>
        <v>2141500</v>
      </c>
      <c r="K18" s="192">
        <v>120000</v>
      </c>
      <c r="L18" s="220">
        <f t="shared" si="2"/>
        <v>6000000</v>
      </c>
      <c r="M18" s="85">
        <f t="shared" si="19"/>
        <v>22495.333333333332</v>
      </c>
      <c r="N18" s="225">
        <f t="shared" si="3"/>
        <v>46871.5</v>
      </c>
      <c r="O18" s="226">
        <f t="shared" si="4"/>
        <v>0.72975048803644005</v>
      </c>
      <c r="P18" s="226">
        <f t="shared" si="5"/>
        <v>0.74421556809575118</v>
      </c>
      <c r="Q18" s="226">
        <f t="shared" si="6"/>
        <v>8.6225104807825637E-2</v>
      </c>
      <c r="R18" s="226">
        <f t="shared" si="7"/>
        <v>-1.560191160940017</v>
      </c>
      <c r="S18" s="227">
        <f t="shared" si="8"/>
        <v>50829.28244296457</v>
      </c>
      <c r="T18" s="228">
        <f t="shared" si="14"/>
        <v>97700.78244296457</v>
      </c>
      <c r="U18" s="228">
        <f t="shared" si="15"/>
        <v>-3957.7824429645698</v>
      </c>
      <c r="V18" s="227">
        <f t="shared" si="9"/>
        <v>12667</v>
      </c>
      <c r="W18" s="227">
        <f t="shared" si="10"/>
        <v>11989</v>
      </c>
      <c r="X18" s="227">
        <f t="shared" si="11"/>
        <v>42830</v>
      </c>
      <c r="Y18" s="227" t="str">
        <f t="shared" si="12"/>
        <v/>
      </c>
      <c r="Z18" s="86">
        <f t="shared" si="16"/>
        <v>22495.333333333332</v>
      </c>
      <c r="AA18" s="229">
        <f t="shared" si="17"/>
        <v>3</v>
      </c>
      <c r="AB18" s="73" t="s">
        <v>863</v>
      </c>
      <c r="AC18" s="73"/>
      <c r="AD18" s="73"/>
      <c r="AE18" s="186">
        <v>20</v>
      </c>
      <c r="AF18" s="187">
        <f t="shared" si="13"/>
        <v>449906.66666666663</v>
      </c>
    </row>
    <row r="19" spans="1:32" ht="38.25" hidden="1" customHeight="1" x14ac:dyDescent="0.2">
      <c r="A19" s="5" t="s">
        <v>35</v>
      </c>
      <c r="B19" s="6" t="s">
        <v>36</v>
      </c>
      <c r="C19" s="4" t="s">
        <v>17</v>
      </c>
      <c r="D19" s="4">
        <v>220</v>
      </c>
      <c r="E19" s="34">
        <v>13053</v>
      </c>
      <c r="F19" s="35">
        <f t="shared" si="18"/>
        <v>2871660</v>
      </c>
      <c r="G19" s="27">
        <v>13037</v>
      </c>
      <c r="H19" s="25">
        <f t="shared" si="0"/>
        <v>2868140</v>
      </c>
      <c r="I19" s="14">
        <v>18877</v>
      </c>
      <c r="J19" s="17">
        <f t="shared" si="1"/>
        <v>4152940</v>
      </c>
      <c r="K19" s="28">
        <v>35000</v>
      </c>
      <c r="L19" s="29">
        <f t="shared" si="2"/>
        <v>7700000</v>
      </c>
      <c r="M19" s="47">
        <f t="shared" si="19"/>
        <v>14989</v>
      </c>
      <c r="N19" s="42">
        <f t="shared" si="3"/>
        <v>19991.75</v>
      </c>
      <c r="O19" s="43">
        <f t="shared" si="4"/>
        <v>0.34708067077669535</v>
      </c>
      <c r="P19" s="43">
        <f t="shared" si="5"/>
        <v>0.34788100091287655</v>
      </c>
      <c r="Q19" s="43">
        <f t="shared" si="6"/>
        <v>5.5760501206747803E-2</v>
      </c>
      <c r="R19" s="43">
        <f t="shared" si="7"/>
        <v>-0.75072217289631982</v>
      </c>
      <c r="S19" s="21">
        <f t="shared" si="8"/>
        <v>10376.335813603311</v>
      </c>
      <c r="T19" s="22">
        <f t="shared" si="14"/>
        <v>30368.085813603313</v>
      </c>
      <c r="U19" s="22">
        <f t="shared" si="15"/>
        <v>9615.4141863966888</v>
      </c>
      <c r="V19" s="21">
        <f t="shared" si="9"/>
        <v>13053</v>
      </c>
      <c r="W19" s="21">
        <f t="shared" si="10"/>
        <v>13037</v>
      </c>
      <c r="X19" s="21">
        <f t="shared" si="11"/>
        <v>18877</v>
      </c>
      <c r="Y19" s="21" t="str">
        <f t="shared" si="12"/>
        <v/>
      </c>
      <c r="Z19" s="23">
        <f t="shared" si="16"/>
        <v>14989</v>
      </c>
      <c r="AA19" s="20">
        <f t="shared" si="17"/>
        <v>3</v>
      </c>
      <c r="AB19" s="1" t="s">
        <v>863</v>
      </c>
      <c r="AE19" s="54"/>
      <c r="AF19" s="56">
        <f t="shared" si="13"/>
        <v>0</v>
      </c>
    </row>
    <row r="20" spans="1:32" s="61" customFormat="1" ht="345" customHeight="1" x14ac:dyDescent="0.2">
      <c r="A20" s="74" t="s">
        <v>37</v>
      </c>
      <c r="B20" s="116" t="s">
        <v>38</v>
      </c>
      <c r="C20" s="75" t="s">
        <v>17</v>
      </c>
      <c r="D20" s="75">
        <v>120</v>
      </c>
      <c r="E20" s="218">
        <v>17404</v>
      </c>
      <c r="F20" s="183">
        <f t="shared" si="18"/>
        <v>2088480</v>
      </c>
      <c r="G20" s="219">
        <v>18401</v>
      </c>
      <c r="H20" s="184">
        <f t="shared" si="0"/>
        <v>2208120</v>
      </c>
      <c r="I20" s="188">
        <v>16905</v>
      </c>
      <c r="J20" s="224">
        <f t="shared" si="1"/>
        <v>2028600</v>
      </c>
      <c r="K20" s="192">
        <v>14500</v>
      </c>
      <c r="L20" s="220">
        <f t="shared" si="2"/>
        <v>1740000</v>
      </c>
      <c r="M20" s="85">
        <f>N20</f>
        <v>16802.5</v>
      </c>
      <c r="N20" s="230">
        <f t="shared" si="3"/>
        <v>16802.5</v>
      </c>
      <c r="O20" s="226">
        <f t="shared" si="4"/>
        <v>-3.5798244308882676E-2</v>
      </c>
      <c r="P20" s="226">
        <f t="shared" si="5"/>
        <v>-9.5134652581461143E-2</v>
      </c>
      <c r="Q20" s="226">
        <f t="shared" si="6"/>
        <v>-6.1002826960274703E-3</v>
      </c>
      <c r="R20" s="226">
        <f t="shared" si="7"/>
        <v>0.13703317958637107</v>
      </c>
      <c r="S20" s="227">
        <f t="shared" si="8"/>
        <v>1656.2021816996457</v>
      </c>
      <c r="T20" s="228">
        <f t="shared" si="14"/>
        <v>18458.702181699646</v>
      </c>
      <c r="U20" s="228">
        <f t="shared" si="15"/>
        <v>15146.297818300354</v>
      </c>
      <c r="V20" s="227">
        <f t="shared" si="9"/>
        <v>17404</v>
      </c>
      <c r="W20" s="227">
        <f t="shared" si="10"/>
        <v>18401</v>
      </c>
      <c r="X20" s="227">
        <f t="shared" si="11"/>
        <v>16905</v>
      </c>
      <c r="Y20" s="227" t="str">
        <f t="shared" si="12"/>
        <v/>
      </c>
      <c r="Z20" s="86">
        <f t="shared" si="16"/>
        <v>17570</v>
      </c>
      <c r="AA20" s="229">
        <f t="shared" si="17"/>
        <v>3</v>
      </c>
      <c r="AB20" s="216" t="s">
        <v>873</v>
      </c>
      <c r="AC20" s="73"/>
      <c r="AD20" s="73"/>
      <c r="AE20" s="186">
        <v>300</v>
      </c>
      <c r="AF20" s="187">
        <f t="shared" si="13"/>
        <v>5040750</v>
      </c>
    </row>
    <row r="21" spans="1:32" s="61" customFormat="1" ht="345" customHeight="1" x14ac:dyDescent="0.2">
      <c r="A21" s="76" t="s">
        <v>39</v>
      </c>
      <c r="B21" s="116" t="s">
        <v>40</v>
      </c>
      <c r="C21" s="75" t="s">
        <v>41</v>
      </c>
      <c r="D21" s="75">
        <v>100</v>
      </c>
      <c r="E21" s="221">
        <v>5747</v>
      </c>
      <c r="F21" s="183">
        <f t="shared" si="18"/>
        <v>574700</v>
      </c>
      <c r="G21" s="219">
        <v>5901</v>
      </c>
      <c r="H21" s="184">
        <f t="shared" si="0"/>
        <v>590100</v>
      </c>
      <c r="I21" s="188">
        <v>15891</v>
      </c>
      <c r="J21" s="224">
        <f t="shared" si="1"/>
        <v>1589100</v>
      </c>
      <c r="K21" s="192">
        <v>6500</v>
      </c>
      <c r="L21" s="220">
        <f t="shared" si="2"/>
        <v>650000</v>
      </c>
      <c r="M21" s="85">
        <f t="shared" si="19"/>
        <v>6049.333333333333</v>
      </c>
      <c r="N21" s="225">
        <f t="shared" si="3"/>
        <v>8509.75</v>
      </c>
      <c r="O21" s="226">
        <f t="shared" si="4"/>
        <v>0.32465701107553102</v>
      </c>
      <c r="P21" s="226">
        <f t="shared" si="5"/>
        <v>0.30656012221275597</v>
      </c>
      <c r="Q21" s="226">
        <f t="shared" si="6"/>
        <v>-0.86738740856076846</v>
      </c>
      <c r="R21" s="226">
        <f t="shared" si="7"/>
        <v>0.23617027527248158</v>
      </c>
      <c r="S21" s="227">
        <f t="shared" si="8"/>
        <v>4931.5417045112099</v>
      </c>
      <c r="T21" s="228">
        <f t="shared" si="14"/>
        <v>13441.29170451121</v>
      </c>
      <c r="U21" s="228">
        <f t="shared" si="15"/>
        <v>3578.2082954887901</v>
      </c>
      <c r="V21" s="227">
        <f t="shared" si="9"/>
        <v>5747</v>
      </c>
      <c r="W21" s="227">
        <f t="shared" si="10"/>
        <v>5901</v>
      </c>
      <c r="X21" s="227" t="str">
        <f t="shared" si="11"/>
        <v/>
      </c>
      <c r="Y21" s="227">
        <f t="shared" si="12"/>
        <v>6500</v>
      </c>
      <c r="Z21" s="86">
        <f t="shared" si="16"/>
        <v>6049.333333333333</v>
      </c>
      <c r="AA21" s="229">
        <f t="shared" si="17"/>
        <v>3</v>
      </c>
      <c r="AB21" s="73" t="s">
        <v>863</v>
      </c>
      <c r="AC21" s="73"/>
      <c r="AD21" s="73"/>
      <c r="AE21" s="186">
        <v>40</v>
      </c>
      <c r="AF21" s="187">
        <f t="shared" si="13"/>
        <v>241973.33333333331</v>
      </c>
    </row>
    <row r="22" spans="1:32" ht="12.75" hidden="1" x14ac:dyDescent="0.2">
      <c r="A22" s="5" t="s">
        <v>42</v>
      </c>
      <c r="B22" s="6" t="s">
        <v>43</v>
      </c>
      <c r="C22" s="4" t="s">
        <v>17</v>
      </c>
      <c r="D22" s="4">
        <v>500</v>
      </c>
      <c r="E22" s="34">
        <v>11413</v>
      </c>
      <c r="F22" s="35">
        <f t="shared" si="18"/>
        <v>5706500</v>
      </c>
      <c r="G22" s="27">
        <v>11383</v>
      </c>
      <c r="H22" s="25">
        <f t="shared" si="0"/>
        <v>5691500</v>
      </c>
      <c r="I22" s="13">
        <v>27000</v>
      </c>
      <c r="J22" s="17">
        <f t="shared" si="1"/>
        <v>13500000</v>
      </c>
      <c r="K22" s="28">
        <v>16500</v>
      </c>
      <c r="L22" s="29">
        <f t="shared" si="2"/>
        <v>8250000</v>
      </c>
      <c r="M22" s="47">
        <f t="shared" si="19"/>
        <v>13098.666666666666</v>
      </c>
      <c r="N22" s="42">
        <f t="shared" si="3"/>
        <v>16574</v>
      </c>
      <c r="O22" s="43">
        <f t="shared" si="4"/>
        <v>0.31139133582719924</v>
      </c>
      <c r="P22" s="43">
        <f t="shared" si="5"/>
        <v>0.31320139978279238</v>
      </c>
      <c r="Q22" s="43">
        <f t="shared" si="6"/>
        <v>-0.62905756003378777</v>
      </c>
      <c r="R22" s="43">
        <f t="shared" si="7"/>
        <v>4.4648244237962542E-3</v>
      </c>
      <c r="S22" s="21">
        <f t="shared" si="8"/>
        <v>7355.0289824944493</v>
      </c>
      <c r="T22" s="22">
        <f t="shared" si="14"/>
        <v>23929.028982494448</v>
      </c>
      <c r="U22" s="22">
        <f t="shared" si="15"/>
        <v>9218.9710175055516</v>
      </c>
      <c r="V22" s="21">
        <f t="shared" si="9"/>
        <v>11413</v>
      </c>
      <c r="W22" s="21">
        <f t="shared" si="10"/>
        <v>11383</v>
      </c>
      <c r="X22" s="21" t="str">
        <f t="shared" si="11"/>
        <v/>
      </c>
      <c r="Y22" s="21">
        <f t="shared" si="12"/>
        <v>16500</v>
      </c>
      <c r="Z22" s="23">
        <f t="shared" si="16"/>
        <v>13098.666666666666</v>
      </c>
      <c r="AA22" s="20">
        <f t="shared" si="17"/>
        <v>3</v>
      </c>
      <c r="AB22" s="1" t="s">
        <v>863</v>
      </c>
      <c r="AE22" s="54"/>
      <c r="AF22" s="56">
        <f t="shared" si="13"/>
        <v>0</v>
      </c>
    </row>
    <row r="23" spans="1:32" s="61" customFormat="1" ht="345" customHeight="1" x14ac:dyDescent="0.2">
      <c r="A23" s="74" t="s">
        <v>44</v>
      </c>
      <c r="B23" s="116" t="s">
        <v>45</v>
      </c>
      <c r="C23" s="75" t="s">
        <v>20</v>
      </c>
      <c r="D23" s="75">
        <v>20</v>
      </c>
      <c r="E23" s="218">
        <v>97897</v>
      </c>
      <c r="F23" s="183">
        <f t="shared" si="18"/>
        <v>1957940</v>
      </c>
      <c r="G23" s="219">
        <v>104429</v>
      </c>
      <c r="H23" s="184">
        <f t="shared" si="0"/>
        <v>2088580</v>
      </c>
      <c r="I23" s="188">
        <v>45121</v>
      </c>
      <c r="J23" s="224">
        <f t="shared" si="1"/>
        <v>902420</v>
      </c>
      <c r="K23" s="192">
        <v>100000</v>
      </c>
      <c r="L23" s="220">
        <f t="shared" si="2"/>
        <v>2000000</v>
      </c>
      <c r="M23" s="85">
        <f t="shared" si="19"/>
        <v>100775.33333333333</v>
      </c>
      <c r="N23" s="225">
        <f t="shared" si="3"/>
        <v>86861.75</v>
      </c>
      <c r="O23" s="226">
        <f t="shared" si="4"/>
        <v>-0.12704383690174326</v>
      </c>
      <c r="P23" s="226">
        <f t="shared" si="5"/>
        <v>-0.20224379545657323</v>
      </c>
      <c r="Q23" s="226">
        <f t="shared" si="6"/>
        <v>0.48054235610035489</v>
      </c>
      <c r="R23" s="226">
        <f t="shared" si="7"/>
        <v>-0.1512547237420383</v>
      </c>
      <c r="S23" s="227">
        <f t="shared" si="8"/>
        <v>27960.02407456045</v>
      </c>
      <c r="T23" s="228">
        <f t="shared" si="14"/>
        <v>114821.77407456045</v>
      </c>
      <c r="U23" s="228">
        <f t="shared" si="15"/>
        <v>58901.725925439547</v>
      </c>
      <c r="V23" s="227">
        <f t="shared" si="9"/>
        <v>97897</v>
      </c>
      <c r="W23" s="227">
        <f t="shared" si="10"/>
        <v>104429</v>
      </c>
      <c r="X23" s="227" t="str">
        <f t="shared" si="11"/>
        <v/>
      </c>
      <c r="Y23" s="227">
        <f t="shared" si="12"/>
        <v>100000</v>
      </c>
      <c r="Z23" s="86">
        <f t="shared" si="16"/>
        <v>100775.33333333333</v>
      </c>
      <c r="AA23" s="229">
        <f t="shared" si="17"/>
        <v>3</v>
      </c>
      <c r="AB23" s="73" t="s">
        <v>863</v>
      </c>
      <c r="AC23" s="73"/>
      <c r="AD23" s="73"/>
      <c r="AE23" s="186">
        <v>8</v>
      </c>
      <c r="AF23" s="187">
        <f t="shared" si="13"/>
        <v>806202.66666666663</v>
      </c>
    </row>
    <row r="24" spans="1:32" ht="25.5" hidden="1" x14ac:dyDescent="0.2">
      <c r="A24" s="7" t="s">
        <v>46</v>
      </c>
      <c r="B24" s="6" t="s">
        <v>47</v>
      </c>
      <c r="C24" s="4" t="s">
        <v>17</v>
      </c>
      <c r="D24" s="4">
        <v>500</v>
      </c>
      <c r="E24" s="34">
        <v>56010</v>
      </c>
      <c r="F24" s="35">
        <f t="shared" si="18"/>
        <v>28005000</v>
      </c>
      <c r="G24" s="27">
        <v>60071</v>
      </c>
      <c r="H24" s="25">
        <f t="shared" si="0"/>
        <v>30035500</v>
      </c>
      <c r="I24" s="13">
        <v>34598</v>
      </c>
      <c r="J24" s="17">
        <f t="shared" si="1"/>
        <v>17299000</v>
      </c>
      <c r="K24" s="28">
        <v>30000</v>
      </c>
      <c r="L24" s="29">
        <f t="shared" si="2"/>
        <v>15000000</v>
      </c>
      <c r="M24" s="47">
        <f t="shared" si="19"/>
        <v>50226.333333333336</v>
      </c>
      <c r="N24" s="42">
        <f t="shared" si="3"/>
        <v>45169.75</v>
      </c>
      <c r="O24" s="43">
        <f t="shared" si="4"/>
        <v>-0.23998915203205695</v>
      </c>
      <c r="P24" s="43">
        <f t="shared" si="5"/>
        <v>-0.32989445369965509</v>
      </c>
      <c r="Q24" s="43">
        <f t="shared" si="6"/>
        <v>0.23404490837341363</v>
      </c>
      <c r="R24" s="43">
        <f t="shared" si="7"/>
        <v>0.33583869735829841</v>
      </c>
      <c r="S24" s="21">
        <f t="shared" si="8"/>
        <v>15071.402110730553</v>
      </c>
      <c r="T24" s="22">
        <f t="shared" si="14"/>
        <v>60241.152110730553</v>
      </c>
      <c r="U24" s="22">
        <f t="shared" si="15"/>
        <v>30098.347889269447</v>
      </c>
      <c r="V24" s="21">
        <f t="shared" si="9"/>
        <v>56010</v>
      </c>
      <c r="W24" s="21">
        <f t="shared" si="10"/>
        <v>60071</v>
      </c>
      <c r="X24" s="21">
        <f t="shared" si="11"/>
        <v>34598</v>
      </c>
      <c r="Y24" s="21" t="str">
        <f t="shared" si="12"/>
        <v/>
      </c>
      <c r="Z24" s="23">
        <f t="shared" si="16"/>
        <v>50226.333333333336</v>
      </c>
      <c r="AA24" s="20">
        <f t="shared" si="17"/>
        <v>3</v>
      </c>
      <c r="AB24" s="1" t="s">
        <v>863</v>
      </c>
      <c r="AE24" s="54"/>
      <c r="AF24" s="56">
        <f t="shared" si="13"/>
        <v>0</v>
      </c>
    </row>
    <row r="25" spans="1:32" ht="25.5" hidden="1" x14ac:dyDescent="0.2">
      <c r="A25" s="5" t="s">
        <v>48</v>
      </c>
      <c r="B25" s="6" t="s">
        <v>49</v>
      </c>
      <c r="C25" s="4" t="s">
        <v>20</v>
      </c>
      <c r="D25" s="4">
        <v>15</v>
      </c>
      <c r="E25" s="34">
        <v>194510.8</v>
      </c>
      <c r="F25" s="35">
        <f t="shared" si="18"/>
        <v>2917662</v>
      </c>
      <c r="G25" s="27">
        <v>194963</v>
      </c>
      <c r="H25" s="25">
        <f t="shared" si="0"/>
        <v>2924445</v>
      </c>
      <c r="I25" s="13">
        <v>950000</v>
      </c>
      <c r="J25" s="17">
        <f t="shared" si="1"/>
        <v>14250000</v>
      </c>
      <c r="K25" s="28">
        <v>350000</v>
      </c>
      <c r="L25" s="29">
        <f t="shared" si="2"/>
        <v>5250000</v>
      </c>
      <c r="M25" s="47">
        <f t="shared" si="19"/>
        <v>246491.26666666669</v>
      </c>
      <c r="N25" s="42">
        <f t="shared" si="3"/>
        <v>422368.45</v>
      </c>
      <c r="O25" s="43">
        <f t="shared" si="4"/>
        <v>0.53947601910133214</v>
      </c>
      <c r="P25" s="43">
        <f t="shared" si="5"/>
        <v>0.53840538989121933</v>
      </c>
      <c r="Q25" s="43">
        <f t="shared" si="6"/>
        <v>-1.2492210296484028</v>
      </c>
      <c r="R25" s="43">
        <f t="shared" si="7"/>
        <v>0.17133962065585162</v>
      </c>
      <c r="S25" s="21">
        <f t="shared" si="8"/>
        <v>359288.45999838354</v>
      </c>
      <c r="T25" s="22">
        <f t="shared" si="14"/>
        <v>781656.90999838361</v>
      </c>
      <c r="U25" s="22">
        <f t="shared" si="15"/>
        <v>63079.990001616476</v>
      </c>
      <c r="V25" s="21">
        <f t="shared" si="9"/>
        <v>194510.8</v>
      </c>
      <c r="W25" s="21">
        <f t="shared" si="10"/>
        <v>194963</v>
      </c>
      <c r="X25" s="21" t="str">
        <f t="shared" si="11"/>
        <v/>
      </c>
      <c r="Y25" s="21">
        <f t="shared" si="12"/>
        <v>350000</v>
      </c>
      <c r="Z25" s="23">
        <f t="shared" si="16"/>
        <v>246491.26666666669</v>
      </c>
      <c r="AA25" s="20">
        <f t="shared" si="17"/>
        <v>3</v>
      </c>
      <c r="AB25" s="1" t="s">
        <v>863</v>
      </c>
      <c r="AE25" s="54"/>
      <c r="AF25" s="56">
        <f t="shared" si="13"/>
        <v>0</v>
      </c>
    </row>
    <row r="26" spans="1:32" s="61" customFormat="1" ht="345" customHeight="1" x14ac:dyDescent="0.2">
      <c r="A26" s="74" t="s">
        <v>50</v>
      </c>
      <c r="B26" s="116" t="s">
        <v>51</v>
      </c>
      <c r="C26" s="75" t="s">
        <v>20</v>
      </c>
      <c r="D26" s="75">
        <v>90</v>
      </c>
      <c r="E26" s="218">
        <v>6213</v>
      </c>
      <c r="F26" s="183">
        <f t="shared" si="18"/>
        <v>559170</v>
      </c>
      <c r="G26" s="219">
        <v>6314</v>
      </c>
      <c r="H26" s="184">
        <f t="shared" si="0"/>
        <v>568260</v>
      </c>
      <c r="I26" s="188">
        <v>28500</v>
      </c>
      <c r="J26" s="224">
        <f t="shared" si="1"/>
        <v>2565000</v>
      </c>
      <c r="K26" s="192">
        <v>90000</v>
      </c>
      <c r="L26" s="220">
        <f t="shared" si="2"/>
        <v>8100000</v>
      </c>
      <c r="M26" s="85">
        <f t="shared" si="19"/>
        <v>13675.666666666666</v>
      </c>
      <c r="N26" s="225">
        <f t="shared" si="3"/>
        <v>32756.75</v>
      </c>
      <c r="O26" s="226">
        <f t="shared" si="4"/>
        <v>0.81032916879727079</v>
      </c>
      <c r="P26" s="226">
        <f t="shared" si="5"/>
        <v>0.80724583482793622</v>
      </c>
      <c r="Q26" s="226">
        <f t="shared" si="6"/>
        <v>0.12995031558381098</v>
      </c>
      <c r="R26" s="226">
        <f t="shared" si="7"/>
        <v>-1.7475253192090179</v>
      </c>
      <c r="S26" s="227">
        <f t="shared" si="8"/>
        <v>39575.662903481476</v>
      </c>
      <c r="T26" s="228">
        <f t="shared" si="14"/>
        <v>72332.412903481483</v>
      </c>
      <c r="U26" s="228">
        <f t="shared" si="15"/>
        <v>-6818.912903481476</v>
      </c>
      <c r="V26" s="227">
        <f t="shared" si="9"/>
        <v>6213</v>
      </c>
      <c r="W26" s="227">
        <f t="shared" si="10"/>
        <v>6314</v>
      </c>
      <c r="X26" s="227">
        <f t="shared" si="11"/>
        <v>28500</v>
      </c>
      <c r="Y26" s="227" t="str">
        <f t="shared" si="12"/>
        <v/>
      </c>
      <c r="Z26" s="86">
        <f t="shared" si="16"/>
        <v>13675.666666666666</v>
      </c>
      <c r="AA26" s="229">
        <f t="shared" si="17"/>
        <v>3</v>
      </c>
      <c r="AB26" s="73" t="s">
        <v>863</v>
      </c>
      <c r="AC26" s="73"/>
      <c r="AD26" s="73"/>
      <c r="AE26" s="186">
        <v>30</v>
      </c>
      <c r="AF26" s="187">
        <f t="shared" si="13"/>
        <v>410270</v>
      </c>
    </row>
    <row r="27" spans="1:32" s="61" customFormat="1" ht="345" customHeight="1" x14ac:dyDescent="0.2">
      <c r="A27" s="76" t="s">
        <v>52</v>
      </c>
      <c r="B27" s="116" t="s">
        <v>53</v>
      </c>
      <c r="C27" s="75" t="s">
        <v>20</v>
      </c>
      <c r="D27" s="75">
        <v>80</v>
      </c>
      <c r="E27" s="218">
        <v>13779</v>
      </c>
      <c r="F27" s="183">
        <f t="shared" si="18"/>
        <v>1102320</v>
      </c>
      <c r="G27" s="219">
        <v>14462</v>
      </c>
      <c r="H27" s="184">
        <f t="shared" si="0"/>
        <v>1156960</v>
      </c>
      <c r="I27" s="188">
        <v>41209</v>
      </c>
      <c r="J27" s="224">
        <f t="shared" si="1"/>
        <v>3296720</v>
      </c>
      <c r="K27" s="192">
        <v>100000</v>
      </c>
      <c r="L27" s="220">
        <f t="shared" si="2"/>
        <v>8000000</v>
      </c>
      <c r="M27" s="85">
        <f t="shared" si="19"/>
        <v>23150</v>
      </c>
      <c r="N27" s="225">
        <f t="shared" si="3"/>
        <v>42362.5</v>
      </c>
      <c r="O27" s="226">
        <f t="shared" si="4"/>
        <v>0.67473591029802304</v>
      </c>
      <c r="P27" s="226">
        <f t="shared" si="5"/>
        <v>0.65861316022425487</v>
      </c>
      <c r="Q27" s="226">
        <f t="shared" si="6"/>
        <v>2.7229271171437031E-2</v>
      </c>
      <c r="R27" s="226">
        <f t="shared" si="7"/>
        <v>-1.3605783416937149</v>
      </c>
      <c r="S27" s="227">
        <f t="shared" si="8"/>
        <v>40492.247574895948</v>
      </c>
      <c r="T27" s="228">
        <f t="shared" si="14"/>
        <v>82854.74757489594</v>
      </c>
      <c r="U27" s="228">
        <f t="shared" si="15"/>
        <v>1870.2524251040522</v>
      </c>
      <c r="V27" s="227">
        <f t="shared" si="9"/>
        <v>13779</v>
      </c>
      <c r="W27" s="227">
        <f t="shared" si="10"/>
        <v>14462</v>
      </c>
      <c r="X27" s="227">
        <f t="shared" si="11"/>
        <v>41209</v>
      </c>
      <c r="Y27" s="227" t="str">
        <f t="shared" si="12"/>
        <v/>
      </c>
      <c r="Z27" s="86">
        <f t="shared" si="16"/>
        <v>23150</v>
      </c>
      <c r="AA27" s="229">
        <f t="shared" si="17"/>
        <v>3</v>
      </c>
      <c r="AB27" s="73" t="s">
        <v>863</v>
      </c>
      <c r="AC27" s="73"/>
      <c r="AD27" s="73"/>
      <c r="AE27" s="186">
        <v>15</v>
      </c>
      <c r="AF27" s="187">
        <f t="shared" si="13"/>
        <v>347250</v>
      </c>
    </row>
    <row r="28" spans="1:32" s="61" customFormat="1" ht="345" customHeight="1" x14ac:dyDescent="0.2">
      <c r="A28" s="74" t="s">
        <v>54</v>
      </c>
      <c r="B28" s="116" t="s">
        <v>55</v>
      </c>
      <c r="C28" s="75" t="s">
        <v>20</v>
      </c>
      <c r="D28" s="75">
        <v>20</v>
      </c>
      <c r="E28" s="218">
        <v>35274</v>
      </c>
      <c r="F28" s="183">
        <f t="shared" si="18"/>
        <v>705480</v>
      </c>
      <c r="G28" s="219">
        <v>35396</v>
      </c>
      <c r="H28" s="184">
        <f t="shared" si="0"/>
        <v>707920</v>
      </c>
      <c r="I28" s="188">
        <v>39400</v>
      </c>
      <c r="J28" s="224">
        <f t="shared" si="1"/>
        <v>788000</v>
      </c>
      <c r="K28" s="192">
        <v>120000</v>
      </c>
      <c r="L28" s="220">
        <f t="shared" si="2"/>
        <v>2400000</v>
      </c>
      <c r="M28" s="85">
        <f t="shared" si="19"/>
        <v>36690</v>
      </c>
      <c r="N28" s="225">
        <f t="shared" si="3"/>
        <v>57517.5</v>
      </c>
      <c r="O28" s="226">
        <f t="shared" si="4"/>
        <v>0.38672577911070549</v>
      </c>
      <c r="P28" s="226">
        <f t="shared" si="5"/>
        <v>0.38460468553049076</v>
      </c>
      <c r="Q28" s="226">
        <f t="shared" si="6"/>
        <v>0.31499108966836176</v>
      </c>
      <c r="R28" s="226">
        <f t="shared" si="7"/>
        <v>-1.0863215543095581</v>
      </c>
      <c r="S28" s="227">
        <f t="shared" si="8"/>
        <v>41699.083391204978</v>
      </c>
      <c r="T28" s="228">
        <f t="shared" si="14"/>
        <v>99216.583391204971</v>
      </c>
      <c r="U28" s="228">
        <f t="shared" si="15"/>
        <v>15818.416608795022</v>
      </c>
      <c r="V28" s="227">
        <f t="shared" si="9"/>
        <v>35274</v>
      </c>
      <c r="W28" s="227">
        <f t="shared" si="10"/>
        <v>35396</v>
      </c>
      <c r="X28" s="227">
        <f t="shared" si="11"/>
        <v>39400</v>
      </c>
      <c r="Y28" s="227" t="str">
        <f t="shared" si="12"/>
        <v/>
      </c>
      <c r="Z28" s="86">
        <f t="shared" si="16"/>
        <v>36690</v>
      </c>
      <c r="AA28" s="229">
        <f t="shared" si="17"/>
        <v>3</v>
      </c>
      <c r="AB28" s="73" t="s">
        <v>863</v>
      </c>
      <c r="AC28" s="73"/>
      <c r="AD28" s="73"/>
      <c r="AE28" s="186">
        <v>5</v>
      </c>
      <c r="AF28" s="187">
        <f t="shared" si="13"/>
        <v>183450</v>
      </c>
    </row>
    <row r="29" spans="1:32" s="61" customFormat="1" ht="345" customHeight="1" x14ac:dyDescent="0.2">
      <c r="A29" s="74" t="s">
        <v>56</v>
      </c>
      <c r="B29" s="116" t="s">
        <v>57</v>
      </c>
      <c r="C29" s="75" t="s">
        <v>20</v>
      </c>
      <c r="D29" s="75">
        <v>20</v>
      </c>
      <c r="E29" s="218">
        <v>31336</v>
      </c>
      <c r="F29" s="183">
        <f t="shared" si="18"/>
        <v>626720</v>
      </c>
      <c r="G29" s="219">
        <v>31855</v>
      </c>
      <c r="H29" s="184">
        <f t="shared" si="0"/>
        <v>637100</v>
      </c>
      <c r="I29" s="188">
        <v>39400</v>
      </c>
      <c r="J29" s="224">
        <f t="shared" si="1"/>
        <v>788000</v>
      </c>
      <c r="K29" s="192">
        <v>150000</v>
      </c>
      <c r="L29" s="220">
        <f t="shared" si="2"/>
        <v>3000000</v>
      </c>
      <c r="M29" s="85">
        <f t="shared" si="19"/>
        <v>34197</v>
      </c>
      <c r="N29" s="225">
        <f t="shared" si="3"/>
        <v>63147.75</v>
      </c>
      <c r="O29" s="226">
        <f t="shared" si="4"/>
        <v>0.50376695923449377</v>
      </c>
      <c r="P29" s="226">
        <f t="shared" si="5"/>
        <v>0.49554813908650741</v>
      </c>
      <c r="Q29" s="226">
        <f t="shared" si="6"/>
        <v>0.37606644733977057</v>
      </c>
      <c r="R29" s="226">
        <f t="shared" si="7"/>
        <v>-1.3753815456607716</v>
      </c>
      <c r="S29" s="227">
        <f t="shared" si="8"/>
        <v>58018.653898983212</v>
      </c>
      <c r="T29" s="228">
        <f t="shared" si="14"/>
        <v>121166.4038989832</v>
      </c>
      <c r="U29" s="228">
        <f t="shared" si="15"/>
        <v>5129.0961010167885</v>
      </c>
      <c r="V29" s="227">
        <f t="shared" si="9"/>
        <v>31336</v>
      </c>
      <c r="W29" s="227">
        <f t="shared" si="10"/>
        <v>31855</v>
      </c>
      <c r="X29" s="227">
        <f t="shared" si="11"/>
        <v>39400</v>
      </c>
      <c r="Y29" s="227" t="str">
        <f t="shared" si="12"/>
        <v/>
      </c>
      <c r="Z29" s="86">
        <f t="shared" si="16"/>
        <v>34197</v>
      </c>
      <c r="AA29" s="229">
        <f t="shared" si="17"/>
        <v>3</v>
      </c>
      <c r="AB29" s="73" t="s">
        <v>863</v>
      </c>
      <c r="AC29" s="73"/>
      <c r="AD29" s="73"/>
      <c r="AE29" s="186">
        <v>5</v>
      </c>
      <c r="AF29" s="187">
        <f t="shared" si="13"/>
        <v>170985</v>
      </c>
    </row>
    <row r="30" spans="1:32" s="61" customFormat="1" ht="345" customHeight="1" x14ac:dyDescent="0.2">
      <c r="A30" s="76" t="s">
        <v>58</v>
      </c>
      <c r="B30" s="116" t="s">
        <v>59</v>
      </c>
      <c r="C30" s="75" t="s">
        <v>17</v>
      </c>
      <c r="D30" s="75">
        <v>120</v>
      </c>
      <c r="E30" s="218">
        <v>127009</v>
      </c>
      <c r="F30" s="183">
        <f t="shared" si="18"/>
        <v>15241080</v>
      </c>
      <c r="G30" s="219">
        <v>138430</v>
      </c>
      <c r="H30" s="184">
        <f t="shared" si="0"/>
        <v>16611600</v>
      </c>
      <c r="I30" s="188">
        <v>34209</v>
      </c>
      <c r="J30" s="224">
        <f t="shared" si="1"/>
        <v>4105080</v>
      </c>
      <c r="K30" s="192">
        <v>120000</v>
      </c>
      <c r="L30" s="220">
        <f t="shared" si="2"/>
        <v>14400000</v>
      </c>
      <c r="M30" s="85">
        <f t="shared" si="19"/>
        <v>128479.66666666667</v>
      </c>
      <c r="N30" s="225">
        <f t="shared" si="3"/>
        <v>104912</v>
      </c>
      <c r="O30" s="226">
        <f t="shared" si="4"/>
        <v>-0.21062414213817293</v>
      </c>
      <c r="P30" s="226">
        <f t="shared" si="5"/>
        <v>-0.31948680799145945</v>
      </c>
      <c r="Q30" s="226">
        <f t="shared" si="6"/>
        <v>0.6739267195363734</v>
      </c>
      <c r="R30" s="226">
        <f t="shared" si="7"/>
        <v>-0.14381576940674079</v>
      </c>
      <c r="S30" s="227">
        <f t="shared" si="8"/>
        <v>47743.396353143267</v>
      </c>
      <c r="T30" s="228">
        <f t="shared" si="14"/>
        <v>152655.39635314327</v>
      </c>
      <c r="U30" s="228">
        <f t="shared" si="15"/>
        <v>57168.603646856733</v>
      </c>
      <c r="V30" s="227">
        <f t="shared" si="9"/>
        <v>127009</v>
      </c>
      <c r="W30" s="227">
        <f t="shared" si="10"/>
        <v>138430</v>
      </c>
      <c r="X30" s="227" t="str">
        <f t="shared" si="11"/>
        <v/>
      </c>
      <c r="Y30" s="227">
        <f t="shared" si="12"/>
        <v>120000</v>
      </c>
      <c r="Z30" s="86">
        <f t="shared" si="16"/>
        <v>128479.66666666667</v>
      </c>
      <c r="AA30" s="229">
        <f t="shared" si="17"/>
        <v>3</v>
      </c>
      <c r="AB30" s="73" t="s">
        <v>863</v>
      </c>
      <c r="AC30" s="73"/>
      <c r="AD30" s="73"/>
      <c r="AE30" s="186">
        <v>10</v>
      </c>
      <c r="AF30" s="187">
        <f t="shared" si="13"/>
        <v>1284796.6666666667</v>
      </c>
    </row>
    <row r="31" spans="1:32" s="61" customFormat="1" ht="345" customHeight="1" x14ac:dyDescent="0.2">
      <c r="A31" s="74" t="s">
        <v>60</v>
      </c>
      <c r="B31" s="116" t="s">
        <v>61</v>
      </c>
      <c r="C31" s="75" t="s">
        <v>17</v>
      </c>
      <c r="D31" s="75">
        <v>120</v>
      </c>
      <c r="E31" s="218">
        <v>8465</v>
      </c>
      <c r="F31" s="183">
        <f t="shared" si="18"/>
        <v>1015800</v>
      </c>
      <c r="G31" s="219">
        <v>9198</v>
      </c>
      <c r="H31" s="184">
        <f t="shared" si="0"/>
        <v>1103760</v>
      </c>
      <c r="I31" s="188">
        <v>4500</v>
      </c>
      <c r="J31" s="224">
        <f t="shared" si="1"/>
        <v>540000</v>
      </c>
      <c r="K31" s="188">
        <v>12000</v>
      </c>
      <c r="L31" s="220">
        <f t="shared" si="2"/>
        <v>1440000</v>
      </c>
      <c r="M31" s="85">
        <f t="shared" si="19"/>
        <v>8831.5</v>
      </c>
      <c r="N31" s="225">
        <f t="shared" si="3"/>
        <v>8540.75</v>
      </c>
      <c r="O31" s="226">
        <f t="shared" si="4"/>
        <v>8.8692445042882762E-3</v>
      </c>
      <c r="P31" s="226">
        <f t="shared" si="5"/>
        <v>-7.6954600005854301E-2</v>
      </c>
      <c r="Q31" s="226">
        <f t="shared" si="6"/>
        <v>0.47311418786406345</v>
      </c>
      <c r="R31" s="226">
        <f t="shared" si="7"/>
        <v>-0.40502883236249754</v>
      </c>
      <c r="S31" s="227">
        <f t="shared" si="8"/>
        <v>3094.715213068886</v>
      </c>
      <c r="T31" s="228">
        <f t="shared" si="14"/>
        <v>11635.465213068886</v>
      </c>
      <c r="U31" s="228">
        <f t="shared" si="15"/>
        <v>5446.0347869311136</v>
      </c>
      <c r="V31" s="227">
        <f t="shared" si="9"/>
        <v>8465</v>
      </c>
      <c r="W31" s="227">
        <f t="shared" si="10"/>
        <v>9198</v>
      </c>
      <c r="X31" s="227" t="str">
        <f t="shared" si="11"/>
        <v/>
      </c>
      <c r="Y31" s="227" t="str">
        <f t="shared" si="12"/>
        <v/>
      </c>
      <c r="Z31" s="86">
        <f t="shared" si="16"/>
        <v>8831.5</v>
      </c>
      <c r="AA31" s="229">
        <f t="shared" si="17"/>
        <v>2</v>
      </c>
      <c r="AB31" s="73" t="s">
        <v>863</v>
      </c>
      <c r="AC31" s="73"/>
      <c r="AD31" s="73"/>
      <c r="AE31" s="186">
        <v>100</v>
      </c>
      <c r="AF31" s="187">
        <f t="shared" si="13"/>
        <v>883150</v>
      </c>
    </row>
    <row r="32" spans="1:32" s="61" customFormat="1" ht="345" customHeight="1" x14ac:dyDescent="0.2">
      <c r="A32" s="76" t="s">
        <v>874</v>
      </c>
      <c r="B32" s="116" t="s">
        <v>63</v>
      </c>
      <c r="C32" s="75" t="s">
        <v>20</v>
      </c>
      <c r="D32" s="75">
        <v>20</v>
      </c>
      <c r="E32" s="218">
        <v>256500</v>
      </c>
      <c r="F32" s="183">
        <f t="shared" si="18"/>
        <v>5130000</v>
      </c>
      <c r="G32" s="219">
        <v>234103</v>
      </c>
      <c r="H32" s="184">
        <f t="shared" si="0"/>
        <v>4682060</v>
      </c>
      <c r="I32" s="188">
        <v>150000</v>
      </c>
      <c r="J32" s="224">
        <f t="shared" si="1"/>
        <v>3000000</v>
      </c>
      <c r="K32" s="188">
        <v>120000</v>
      </c>
      <c r="L32" s="220">
        <f t="shared" si="2"/>
        <v>2400000</v>
      </c>
      <c r="M32" s="85">
        <f t="shared" si="19"/>
        <v>192051.5</v>
      </c>
      <c r="N32" s="225">
        <f t="shared" si="3"/>
        <v>190150.75</v>
      </c>
      <c r="O32" s="226">
        <f t="shared" si="4"/>
        <v>-0.34892973075309985</v>
      </c>
      <c r="P32" s="226">
        <f t="shared" si="5"/>
        <v>-0.23114423687521612</v>
      </c>
      <c r="Q32" s="226">
        <f t="shared" si="6"/>
        <v>0.21115220423795333</v>
      </c>
      <c r="R32" s="226">
        <f t="shared" si="7"/>
        <v>0.36892176339036264</v>
      </c>
      <c r="S32" s="227">
        <f t="shared" si="8"/>
        <v>65491.052077745706</v>
      </c>
      <c r="T32" s="228">
        <f t="shared" si="14"/>
        <v>255641.8020777457</v>
      </c>
      <c r="U32" s="228">
        <f t="shared" si="15"/>
        <v>124659.6979222543</v>
      </c>
      <c r="V32" s="227" t="str">
        <f t="shared" si="9"/>
        <v/>
      </c>
      <c r="W32" s="227">
        <f t="shared" si="10"/>
        <v>234103</v>
      </c>
      <c r="X32" s="227">
        <f t="shared" si="11"/>
        <v>150000</v>
      </c>
      <c r="Y32" s="227" t="str">
        <f t="shared" si="12"/>
        <v/>
      </c>
      <c r="Z32" s="86">
        <f t="shared" si="16"/>
        <v>192051.5</v>
      </c>
      <c r="AA32" s="229">
        <f t="shared" si="17"/>
        <v>2</v>
      </c>
      <c r="AB32" s="73" t="s">
        <v>863</v>
      </c>
      <c r="AC32" s="73"/>
      <c r="AD32" s="73"/>
      <c r="AE32" s="186">
        <v>5</v>
      </c>
      <c r="AF32" s="187">
        <f t="shared" si="13"/>
        <v>960257.5</v>
      </c>
    </row>
    <row r="33" spans="1:32" s="61" customFormat="1" ht="345" customHeight="1" x14ac:dyDescent="0.2">
      <c r="A33" s="76" t="s">
        <v>62</v>
      </c>
      <c r="B33" s="116" t="s">
        <v>64</v>
      </c>
      <c r="C33" s="75" t="s">
        <v>17</v>
      </c>
      <c r="D33" s="75">
        <v>30</v>
      </c>
      <c r="E33" s="218">
        <v>128200</v>
      </c>
      <c r="F33" s="183">
        <f>+D33*E33</f>
        <v>3846000</v>
      </c>
      <c r="G33" s="219">
        <v>138864</v>
      </c>
      <c r="H33" s="184">
        <f t="shared" si="0"/>
        <v>4165920</v>
      </c>
      <c r="I33" s="188">
        <v>125500</v>
      </c>
      <c r="J33" s="224">
        <f t="shared" si="1"/>
        <v>3765000</v>
      </c>
      <c r="K33" s="192">
        <v>140000</v>
      </c>
      <c r="L33" s="220">
        <f t="shared" si="2"/>
        <v>4200000</v>
      </c>
      <c r="M33" s="85">
        <f>N33</f>
        <v>133141</v>
      </c>
      <c r="N33" s="230">
        <f t="shared" si="3"/>
        <v>133141</v>
      </c>
      <c r="O33" s="226">
        <f t="shared" si="4"/>
        <v>3.7111032664618682E-2</v>
      </c>
      <c r="P33" s="226">
        <f t="shared" si="5"/>
        <v>-4.2984505148677021E-2</v>
      </c>
      <c r="Q33" s="226">
        <f t="shared" si="6"/>
        <v>5.7390285486814685E-2</v>
      </c>
      <c r="R33" s="226">
        <f t="shared" si="7"/>
        <v>-5.1516813002756567E-2</v>
      </c>
      <c r="S33" s="227">
        <f t="shared" si="8"/>
        <v>7361.9963777949979</v>
      </c>
      <c r="T33" s="228">
        <f t="shared" si="14"/>
        <v>140502.996377795</v>
      </c>
      <c r="U33" s="228">
        <f t="shared" si="15"/>
        <v>125779.003622205</v>
      </c>
      <c r="V33" s="227">
        <f t="shared" si="9"/>
        <v>128200</v>
      </c>
      <c r="W33" s="227">
        <f t="shared" si="10"/>
        <v>138864</v>
      </c>
      <c r="X33" s="227" t="str">
        <f t="shared" si="11"/>
        <v/>
      </c>
      <c r="Y33" s="227">
        <f t="shared" si="12"/>
        <v>140000</v>
      </c>
      <c r="Z33" s="86">
        <f t="shared" si="16"/>
        <v>135688</v>
      </c>
      <c r="AA33" s="229">
        <f t="shared" si="17"/>
        <v>3</v>
      </c>
      <c r="AB33" s="216" t="s">
        <v>873</v>
      </c>
      <c r="AC33" s="73"/>
      <c r="AD33" s="73"/>
      <c r="AE33" s="186">
        <v>30</v>
      </c>
      <c r="AF33" s="187">
        <f t="shared" si="13"/>
        <v>3994230</v>
      </c>
    </row>
    <row r="34" spans="1:32" ht="15.75" hidden="1" customHeight="1" x14ac:dyDescent="0.2">
      <c r="A34" s="8" t="s">
        <v>65</v>
      </c>
      <c r="B34" s="255" t="s">
        <v>66</v>
      </c>
      <c r="C34" s="255"/>
      <c r="D34" s="255"/>
      <c r="E34" s="255"/>
      <c r="F34" s="255"/>
      <c r="G34" s="49"/>
      <c r="H34" s="49"/>
      <c r="I34" s="49"/>
      <c r="J34" s="49"/>
      <c r="K34" s="49"/>
      <c r="L34" s="49"/>
      <c r="M34" s="59"/>
      <c r="N34" s="256"/>
      <c r="O34" s="257"/>
      <c r="P34" s="257"/>
      <c r="Q34" s="257"/>
      <c r="R34" s="257"/>
      <c r="S34" s="257"/>
      <c r="T34" s="257"/>
      <c r="U34" s="257"/>
      <c r="V34" s="257"/>
      <c r="W34" s="257"/>
      <c r="X34" s="257"/>
      <c r="Y34" s="257"/>
      <c r="Z34" s="257"/>
      <c r="AA34" s="258"/>
      <c r="AB34" s="1" t="s">
        <v>863</v>
      </c>
      <c r="AE34" s="54"/>
      <c r="AF34" s="56">
        <f t="shared" si="13"/>
        <v>0</v>
      </c>
    </row>
    <row r="35" spans="1:32" ht="15" hidden="1" customHeight="1" x14ac:dyDescent="0.2">
      <c r="A35" s="7" t="s">
        <v>67</v>
      </c>
      <c r="B35" s="6" t="s">
        <v>68</v>
      </c>
      <c r="C35" s="9" t="s">
        <v>69</v>
      </c>
      <c r="D35" s="12">
        <v>5</v>
      </c>
      <c r="E35" s="34">
        <v>148494</v>
      </c>
      <c r="F35" s="35">
        <f>+D35*E35</f>
        <v>742470</v>
      </c>
      <c r="G35" s="27">
        <v>153743</v>
      </c>
      <c r="H35" s="25">
        <f>+D35*G35</f>
        <v>768715</v>
      </c>
      <c r="I35" s="13">
        <v>94321</v>
      </c>
      <c r="J35" s="17">
        <f>+I35*D35</f>
        <v>471605</v>
      </c>
      <c r="K35" s="28">
        <v>150000</v>
      </c>
      <c r="L35" s="29">
        <f>+K35*D35</f>
        <v>750000</v>
      </c>
      <c r="M35" s="47">
        <f>Z35</f>
        <v>150745.66666666666</v>
      </c>
      <c r="N35" s="42">
        <f>AVERAGE(E35,G35,I35,K35)</f>
        <v>136639.5</v>
      </c>
      <c r="O35" s="43">
        <f>1-E35/N35</f>
        <v>-8.6757489598542126E-2</v>
      </c>
      <c r="P35" s="43">
        <f>1-G35/N35</f>
        <v>-0.12517244281485218</v>
      </c>
      <c r="Q35" s="43">
        <f>1-I35/N35</f>
        <v>0.30970912510657611</v>
      </c>
      <c r="R35" s="43">
        <f>1-K35/N35</f>
        <v>-9.7779192693181693E-2</v>
      </c>
      <c r="S35" s="21">
        <f>STDEV(E35,G35,I35,K35)</f>
        <v>28298.511651086294</v>
      </c>
      <c r="T35" s="22">
        <f t="shared" si="14"/>
        <v>164938.0116510863</v>
      </c>
      <c r="U35" s="22">
        <f t="shared" si="15"/>
        <v>108340.9883489137</v>
      </c>
      <c r="V35" s="21">
        <f>IF(AND(E35&lt;=$T35,E35&gt;=$U35),E35,"")</f>
        <v>148494</v>
      </c>
      <c r="W35" s="21">
        <f>IF(AND(G35&lt;=$T35,G35&gt;=$U35),G35,"")</f>
        <v>153743</v>
      </c>
      <c r="X35" s="21" t="str">
        <f>IF(AND(I35&lt;=$T35,I35&gt;=$U35),I35,"")</f>
        <v/>
      </c>
      <c r="Y35" s="21">
        <f>IF(AND(K35&lt;=$T35,K35&gt;=$U35),K35,"")</f>
        <v>150000</v>
      </c>
      <c r="Z35" s="23">
        <f t="shared" si="16"/>
        <v>150745.66666666666</v>
      </c>
      <c r="AA35" s="20">
        <f t="shared" si="17"/>
        <v>3</v>
      </c>
      <c r="AB35" s="1" t="s">
        <v>863</v>
      </c>
      <c r="AE35" s="54"/>
      <c r="AF35" s="56">
        <f t="shared" si="13"/>
        <v>0</v>
      </c>
    </row>
    <row r="36" spans="1:32" ht="15.75" hidden="1" customHeight="1" x14ac:dyDescent="0.2">
      <c r="A36" s="8">
        <v>3</v>
      </c>
      <c r="B36" s="255" t="s">
        <v>70</v>
      </c>
      <c r="C36" s="255"/>
      <c r="D36" s="255"/>
      <c r="E36" s="255"/>
      <c r="F36" s="255"/>
      <c r="G36" s="49"/>
      <c r="H36" s="49"/>
      <c r="I36" s="49"/>
      <c r="J36" s="49"/>
      <c r="K36" s="49"/>
      <c r="L36" s="49"/>
      <c r="M36" s="59"/>
      <c r="N36" s="256"/>
      <c r="O36" s="257"/>
      <c r="P36" s="257"/>
      <c r="Q36" s="257"/>
      <c r="R36" s="257"/>
      <c r="S36" s="257"/>
      <c r="T36" s="257"/>
      <c r="U36" s="257"/>
      <c r="V36" s="257"/>
      <c r="W36" s="257"/>
      <c r="X36" s="257"/>
      <c r="Y36" s="257"/>
      <c r="Z36" s="257"/>
      <c r="AA36" s="258"/>
      <c r="AB36" s="1" t="s">
        <v>863</v>
      </c>
      <c r="AE36" s="54"/>
      <c r="AF36" s="56">
        <f t="shared" si="13"/>
        <v>0</v>
      </c>
    </row>
    <row r="37" spans="1:32" ht="38.25" hidden="1" x14ac:dyDescent="0.2">
      <c r="A37" s="5" t="s">
        <v>71</v>
      </c>
      <c r="B37" s="10" t="s">
        <v>72</v>
      </c>
      <c r="C37" s="9" t="s">
        <v>17</v>
      </c>
      <c r="D37" s="12">
        <v>20</v>
      </c>
      <c r="E37" s="38">
        <v>199269</v>
      </c>
      <c r="F37" s="35">
        <f t="shared" ref="F37:F44" si="20">+D37*E37</f>
        <v>3985380</v>
      </c>
      <c r="G37" s="40">
        <v>195133</v>
      </c>
      <c r="H37" s="25">
        <f t="shared" ref="H37:H44" si="21">+D37*G37</f>
        <v>3902660</v>
      </c>
      <c r="I37" s="15">
        <v>185200</v>
      </c>
      <c r="J37" s="17">
        <f t="shared" ref="J37:J44" si="22">+I37*D37</f>
        <v>3704000</v>
      </c>
      <c r="K37" s="28">
        <v>210000</v>
      </c>
      <c r="L37" s="29">
        <f t="shared" ref="L37:L44" si="23">+K37*D37</f>
        <v>4200000</v>
      </c>
      <c r="M37" s="47">
        <f>N37</f>
        <v>197400.5</v>
      </c>
      <c r="N37" s="46">
        <f t="shared" ref="N37:N44" si="24">AVERAGE(E37,G37,I37,K37)</f>
        <v>197400.5</v>
      </c>
      <c r="O37" s="43">
        <f t="shared" ref="O37:O44" si="25">1-E37/N37</f>
        <v>-9.4655282028162091E-3</v>
      </c>
      <c r="P37" s="43">
        <f t="shared" ref="P37:P44" si="26">1-G37/N37</f>
        <v>1.1486799678825488E-2</v>
      </c>
      <c r="Q37" s="43">
        <f t="shared" ref="Q37:Q44" si="27">1-I37/N37</f>
        <v>6.1805821160534014E-2</v>
      </c>
      <c r="R37" s="43">
        <f t="shared" ref="R37:R44" si="28">1-K37/N37</f>
        <v>-6.3827092636543403E-2</v>
      </c>
      <c r="S37" s="21">
        <f t="shared" ref="S37:S44" si="29">STDEV(E37,G37,I37,K37)</f>
        <v>10266.976981241038</v>
      </c>
      <c r="T37" s="22">
        <f t="shared" si="14"/>
        <v>207667.47698124102</v>
      </c>
      <c r="U37" s="22">
        <f t="shared" si="15"/>
        <v>187133.52301875898</v>
      </c>
      <c r="V37" s="21">
        <f t="shared" ref="V37:V44" si="30">IF(AND(E37&lt;=$T37,E37&gt;=$U37),E37,"")</f>
        <v>199269</v>
      </c>
      <c r="W37" s="21">
        <f t="shared" ref="W37:W44" si="31">IF(AND(G37&lt;=$T37,G37&gt;=$U37),G37,"")</f>
        <v>195133</v>
      </c>
      <c r="X37" s="21" t="str">
        <f t="shared" ref="X37:X44" si="32">IF(AND(I37&lt;=$T37,I37&gt;=$U37),I37,"")</f>
        <v/>
      </c>
      <c r="Y37" s="21" t="str">
        <f t="shared" ref="Y37:Y44" si="33">IF(AND(K37&lt;=$T37,K37&gt;=$U37),K37,"")</f>
        <v/>
      </c>
      <c r="Z37" s="23">
        <f t="shared" si="16"/>
        <v>197201</v>
      </c>
      <c r="AA37" s="20">
        <f t="shared" si="17"/>
        <v>2</v>
      </c>
      <c r="AB37" s="44" t="s">
        <v>873</v>
      </c>
      <c r="AE37" s="54"/>
      <c r="AF37" s="56">
        <f t="shared" si="13"/>
        <v>0</v>
      </c>
    </row>
    <row r="38" spans="1:32" s="61" customFormat="1" ht="345" customHeight="1" x14ac:dyDescent="0.2">
      <c r="A38" s="74" t="s">
        <v>73</v>
      </c>
      <c r="B38" s="116" t="s">
        <v>74</v>
      </c>
      <c r="C38" s="77" t="s">
        <v>17</v>
      </c>
      <c r="D38" s="189">
        <v>20</v>
      </c>
      <c r="E38" s="190">
        <v>890000</v>
      </c>
      <c r="F38" s="183">
        <f t="shared" si="20"/>
        <v>17800000</v>
      </c>
      <c r="G38" s="191">
        <v>906846</v>
      </c>
      <c r="H38" s="184">
        <f t="shared" si="21"/>
        <v>18136920</v>
      </c>
      <c r="I38" s="188">
        <v>141200</v>
      </c>
      <c r="J38" s="224">
        <f t="shared" si="22"/>
        <v>2824000</v>
      </c>
      <c r="K38" s="192">
        <v>170000</v>
      </c>
      <c r="L38" s="220">
        <f t="shared" si="23"/>
        <v>3400000</v>
      </c>
      <c r="M38" s="85">
        <f t="shared" ref="M38:M44" si="34">Z38</f>
        <v>527011.5</v>
      </c>
      <c r="N38" s="225">
        <f t="shared" si="24"/>
        <v>527011.5</v>
      </c>
      <c r="O38" s="226">
        <f t="shared" si="25"/>
        <v>-0.68876770241256602</v>
      </c>
      <c r="P38" s="226">
        <f t="shared" si="26"/>
        <v>-0.72073284928317505</v>
      </c>
      <c r="Q38" s="226">
        <f t="shared" si="27"/>
        <v>0.73207415777454576</v>
      </c>
      <c r="R38" s="226">
        <f t="shared" si="28"/>
        <v>0.6774263939211953</v>
      </c>
      <c r="S38" s="227">
        <f t="shared" si="29"/>
        <v>429085.31521015725</v>
      </c>
      <c r="T38" s="228">
        <f t="shared" si="14"/>
        <v>956096.81521015731</v>
      </c>
      <c r="U38" s="228">
        <f t="shared" si="15"/>
        <v>97926.184789842751</v>
      </c>
      <c r="V38" s="227">
        <f t="shared" si="30"/>
        <v>890000</v>
      </c>
      <c r="W38" s="227">
        <f t="shared" si="31"/>
        <v>906846</v>
      </c>
      <c r="X38" s="227">
        <f t="shared" si="32"/>
        <v>141200</v>
      </c>
      <c r="Y38" s="227">
        <f t="shared" si="33"/>
        <v>170000</v>
      </c>
      <c r="Z38" s="86">
        <f t="shared" si="16"/>
        <v>527011.5</v>
      </c>
      <c r="AA38" s="229">
        <f t="shared" si="17"/>
        <v>4</v>
      </c>
      <c r="AB38" s="73" t="s">
        <v>863</v>
      </c>
      <c r="AC38" s="73"/>
      <c r="AD38" s="73"/>
      <c r="AE38" s="186">
        <v>6</v>
      </c>
      <c r="AF38" s="187">
        <f t="shared" si="13"/>
        <v>3162069</v>
      </c>
    </row>
    <row r="39" spans="1:32" ht="25.5" hidden="1" customHeight="1" x14ac:dyDescent="0.2">
      <c r="A39" s="5" t="s">
        <v>75</v>
      </c>
      <c r="B39" s="10" t="s">
        <v>76</v>
      </c>
      <c r="C39" s="9" t="s">
        <v>17</v>
      </c>
      <c r="D39" s="12">
        <v>80</v>
      </c>
      <c r="E39" s="38">
        <v>910000</v>
      </c>
      <c r="F39" s="35">
        <f t="shared" si="20"/>
        <v>72800000</v>
      </c>
      <c r="G39" s="40">
        <v>928034</v>
      </c>
      <c r="H39" s="25">
        <f t="shared" si="21"/>
        <v>74242720</v>
      </c>
      <c r="I39" s="16">
        <v>135500</v>
      </c>
      <c r="J39" s="17">
        <f t="shared" si="22"/>
        <v>10840000</v>
      </c>
      <c r="K39" s="28">
        <v>90000</v>
      </c>
      <c r="L39" s="29">
        <f t="shared" si="23"/>
        <v>7200000</v>
      </c>
      <c r="M39" s="47">
        <f t="shared" si="34"/>
        <v>515883.5</v>
      </c>
      <c r="N39" s="42">
        <f t="shared" si="24"/>
        <v>515883.5</v>
      </c>
      <c r="O39" s="43">
        <f t="shared" si="25"/>
        <v>-0.76396415082087321</v>
      </c>
      <c r="P39" s="43">
        <f t="shared" si="26"/>
        <v>-0.79892165576142671</v>
      </c>
      <c r="Q39" s="43">
        <f t="shared" si="27"/>
        <v>0.73734379952062823</v>
      </c>
      <c r="R39" s="43">
        <f t="shared" si="28"/>
        <v>0.82554200706167191</v>
      </c>
      <c r="S39" s="21">
        <f t="shared" si="29"/>
        <v>465927.10905855935</v>
      </c>
      <c r="T39" s="22">
        <f t="shared" si="14"/>
        <v>981810.60905855941</v>
      </c>
      <c r="U39" s="22">
        <f t="shared" si="15"/>
        <v>49956.390941440652</v>
      </c>
      <c r="V39" s="21">
        <f t="shared" si="30"/>
        <v>910000</v>
      </c>
      <c r="W39" s="21">
        <f t="shared" si="31"/>
        <v>928034</v>
      </c>
      <c r="X39" s="21">
        <f t="shared" si="32"/>
        <v>135500</v>
      </c>
      <c r="Y39" s="21">
        <f t="shared" si="33"/>
        <v>90000</v>
      </c>
      <c r="Z39" s="23">
        <f t="shared" si="16"/>
        <v>515883.5</v>
      </c>
      <c r="AA39" s="20">
        <f t="shared" si="17"/>
        <v>4</v>
      </c>
      <c r="AB39" s="1" t="s">
        <v>863</v>
      </c>
      <c r="AE39" s="54"/>
      <c r="AF39" s="56">
        <f t="shared" si="13"/>
        <v>0</v>
      </c>
    </row>
    <row r="40" spans="1:32" ht="25.5" hidden="1" customHeight="1" x14ac:dyDescent="0.2">
      <c r="A40" s="5" t="s">
        <v>77</v>
      </c>
      <c r="B40" s="10" t="s">
        <v>78</v>
      </c>
      <c r="C40" s="9" t="s">
        <v>17</v>
      </c>
      <c r="D40" s="12">
        <v>162</v>
      </c>
      <c r="E40" s="38">
        <v>175220</v>
      </c>
      <c r="F40" s="35">
        <f t="shared" si="20"/>
        <v>28385640</v>
      </c>
      <c r="G40" s="40">
        <v>190070</v>
      </c>
      <c r="H40" s="25">
        <f t="shared" si="21"/>
        <v>30791340</v>
      </c>
      <c r="I40" s="16">
        <v>275852</v>
      </c>
      <c r="J40" s="17">
        <f t="shared" si="22"/>
        <v>44688024</v>
      </c>
      <c r="K40" s="28">
        <v>180000</v>
      </c>
      <c r="L40" s="29">
        <f t="shared" si="23"/>
        <v>29160000</v>
      </c>
      <c r="M40" s="47">
        <f t="shared" si="34"/>
        <v>181763.33333333334</v>
      </c>
      <c r="N40" s="42">
        <f t="shared" si="24"/>
        <v>205285.5</v>
      </c>
      <c r="O40" s="43">
        <f t="shared" si="25"/>
        <v>0.14645700743598544</v>
      </c>
      <c r="P40" s="43">
        <f t="shared" si="26"/>
        <v>7.4118727333396639E-2</v>
      </c>
      <c r="Q40" s="43">
        <f t="shared" si="27"/>
        <v>-0.34374809716224486</v>
      </c>
      <c r="R40" s="43">
        <f t="shared" si="28"/>
        <v>0.12317236239286267</v>
      </c>
      <c r="S40" s="21">
        <f t="shared" si="29"/>
        <v>47449.738892853777</v>
      </c>
      <c r="T40" s="22">
        <f t="shared" si="14"/>
        <v>252735.23889285378</v>
      </c>
      <c r="U40" s="22">
        <f t="shared" si="15"/>
        <v>157835.76110714622</v>
      </c>
      <c r="V40" s="21">
        <f t="shared" si="30"/>
        <v>175220</v>
      </c>
      <c r="W40" s="21">
        <f t="shared" si="31"/>
        <v>190070</v>
      </c>
      <c r="X40" s="21" t="str">
        <f t="shared" si="32"/>
        <v/>
      </c>
      <c r="Y40" s="21">
        <f t="shared" si="33"/>
        <v>180000</v>
      </c>
      <c r="Z40" s="23">
        <f t="shared" si="16"/>
        <v>181763.33333333334</v>
      </c>
      <c r="AA40" s="20">
        <f t="shared" si="17"/>
        <v>3</v>
      </c>
      <c r="AB40" s="1" t="s">
        <v>863</v>
      </c>
      <c r="AE40" s="54"/>
      <c r="AF40" s="56">
        <f t="shared" si="13"/>
        <v>0</v>
      </c>
    </row>
    <row r="41" spans="1:32" s="61" customFormat="1" ht="345" customHeight="1" x14ac:dyDescent="0.2">
      <c r="A41" s="74" t="s">
        <v>79</v>
      </c>
      <c r="B41" s="116" t="s">
        <v>80</v>
      </c>
      <c r="C41" s="77" t="s">
        <v>32</v>
      </c>
      <c r="D41" s="189">
        <v>65</v>
      </c>
      <c r="E41" s="190">
        <v>170614</v>
      </c>
      <c r="F41" s="183">
        <f t="shared" si="20"/>
        <v>11089910</v>
      </c>
      <c r="G41" s="191">
        <v>173502</v>
      </c>
      <c r="H41" s="184">
        <f t="shared" si="21"/>
        <v>11277630</v>
      </c>
      <c r="I41" s="188">
        <v>31500</v>
      </c>
      <c r="J41" s="224">
        <f t="shared" si="22"/>
        <v>2047500</v>
      </c>
      <c r="K41" s="192">
        <v>80000</v>
      </c>
      <c r="L41" s="220">
        <f t="shared" si="23"/>
        <v>5200000</v>
      </c>
      <c r="M41" s="85">
        <f>IF(AA41&gt;=3,Z41,N41)</f>
        <v>141372</v>
      </c>
      <c r="N41" s="225">
        <f t="shared" si="24"/>
        <v>113904</v>
      </c>
      <c r="O41" s="226">
        <f t="shared" si="25"/>
        <v>-0.49787540384885509</v>
      </c>
      <c r="P41" s="226">
        <f t="shared" si="26"/>
        <v>-0.52323008849557517</v>
      </c>
      <c r="Q41" s="226">
        <f t="shared" si="27"/>
        <v>0.72345132743362828</v>
      </c>
      <c r="R41" s="226">
        <f t="shared" si="28"/>
        <v>0.2976541649108021</v>
      </c>
      <c r="S41" s="227">
        <f t="shared" si="29"/>
        <v>70018.678784069227</v>
      </c>
      <c r="T41" s="228">
        <f t="shared" si="14"/>
        <v>183922.67878406923</v>
      </c>
      <c r="U41" s="228">
        <f t="shared" si="15"/>
        <v>43885.321215930773</v>
      </c>
      <c r="V41" s="227">
        <f t="shared" si="30"/>
        <v>170614</v>
      </c>
      <c r="W41" s="227">
        <f t="shared" si="31"/>
        <v>173502</v>
      </c>
      <c r="X41" s="227" t="str">
        <f t="shared" si="32"/>
        <v/>
      </c>
      <c r="Y41" s="227">
        <f t="shared" si="33"/>
        <v>80000</v>
      </c>
      <c r="Z41" s="86">
        <f t="shared" si="16"/>
        <v>141372</v>
      </c>
      <c r="AA41" s="229">
        <f t="shared" si="17"/>
        <v>3</v>
      </c>
      <c r="AB41" s="73" t="s">
        <v>863</v>
      </c>
      <c r="AC41" s="73"/>
      <c r="AD41" s="73"/>
      <c r="AE41" s="186">
        <v>30</v>
      </c>
      <c r="AF41" s="187">
        <f t="shared" si="13"/>
        <v>4241160</v>
      </c>
    </row>
    <row r="42" spans="1:32" ht="25.5" hidden="1" customHeight="1" x14ac:dyDescent="0.2">
      <c r="A42" s="5" t="s">
        <v>81</v>
      </c>
      <c r="B42" s="10" t="s">
        <v>82</v>
      </c>
      <c r="C42" s="9" t="s">
        <v>32</v>
      </c>
      <c r="D42" s="12">
        <v>50</v>
      </c>
      <c r="E42" s="38">
        <v>292315</v>
      </c>
      <c r="F42" s="35">
        <f t="shared" si="20"/>
        <v>14615750</v>
      </c>
      <c r="G42" s="40">
        <v>315789</v>
      </c>
      <c r="H42" s="25">
        <f t="shared" si="21"/>
        <v>15789450</v>
      </c>
      <c r="I42" s="16">
        <v>36800</v>
      </c>
      <c r="J42" s="17">
        <f t="shared" si="22"/>
        <v>1840000</v>
      </c>
      <c r="K42" s="28">
        <v>25000</v>
      </c>
      <c r="L42" s="29">
        <f t="shared" si="23"/>
        <v>1250000</v>
      </c>
      <c r="M42" s="47">
        <f t="shared" si="34"/>
        <v>167476</v>
      </c>
      <c r="N42" s="42">
        <f t="shared" si="24"/>
        <v>167476</v>
      </c>
      <c r="O42" s="43">
        <f t="shared" si="25"/>
        <v>-0.74541426831307178</v>
      </c>
      <c r="P42" s="43">
        <f t="shared" si="26"/>
        <v>-0.88557763500441844</v>
      </c>
      <c r="Q42" s="43">
        <f t="shared" si="27"/>
        <v>0.78026702333468678</v>
      </c>
      <c r="R42" s="43">
        <f t="shared" si="28"/>
        <v>0.85072487998280355</v>
      </c>
      <c r="S42" s="21">
        <f t="shared" si="29"/>
        <v>158068.70810083402</v>
      </c>
      <c r="T42" s="22">
        <f t="shared" si="14"/>
        <v>325544.70810083405</v>
      </c>
      <c r="U42" s="22">
        <f t="shared" si="15"/>
        <v>9407.2918991659826</v>
      </c>
      <c r="V42" s="21">
        <f t="shared" si="30"/>
        <v>292315</v>
      </c>
      <c r="W42" s="21">
        <f t="shared" si="31"/>
        <v>315789</v>
      </c>
      <c r="X42" s="21">
        <f t="shared" si="32"/>
        <v>36800</v>
      </c>
      <c r="Y42" s="21">
        <f t="shared" si="33"/>
        <v>25000</v>
      </c>
      <c r="Z42" s="23">
        <f t="shared" si="16"/>
        <v>167476</v>
      </c>
      <c r="AA42" s="20">
        <f t="shared" si="17"/>
        <v>4</v>
      </c>
      <c r="AB42" s="1" t="s">
        <v>863</v>
      </c>
      <c r="AE42" s="54"/>
      <c r="AF42" s="56">
        <f t="shared" si="13"/>
        <v>0</v>
      </c>
    </row>
    <row r="43" spans="1:32" s="61" customFormat="1" ht="345" customHeight="1" x14ac:dyDescent="0.2">
      <c r="A43" s="74" t="s">
        <v>83</v>
      </c>
      <c r="B43" s="116" t="s">
        <v>84</v>
      </c>
      <c r="C43" s="77" t="s">
        <v>17</v>
      </c>
      <c r="D43" s="189">
        <v>100</v>
      </c>
      <c r="E43" s="190">
        <v>85200</v>
      </c>
      <c r="F43" s="183">
        <f t="shared" si="20"/>
        <v>8520000</v>
      </c>
      <c r="G43" s="191">
        <v>84742</v>
      </c>
      <c r="H43" s="184">
        <f t="shared" si="21"/>
        <v>8474200</v>
      </c>
      <c r="I43" s="188">
        <v>15900</v>
      </c>
      <c r="J43" s="224">
        <f t="shared" si="22"/>
        <v>1590000</v>
      </c>
      <c r="K43" s="192">
        <v>300000</v>
      </c>
      <c r="L43" s="220">
        <f t="shared" si="23"/>
        <v>30000000</v>
      </c>
      <c r="M43" s="85">
        <f t="shared" si="34"/>
        <v>61947.333333333336</v>
      </c>
      <c r="N43" s="225">
        <f t="shared" si="24"/>
        <v>121460.5</v>
      </c>
      <c r="O43" s="226">
        <f t="shared" si="25"/>
        <v>0.29853738458181878</v>
      </c>
      <c r="P43" s="226">
        <f t="shared" si="26"/>
        <v>0.30230815779615594</v>
      </c>
      <c r="Q43" s="226">
        <f t="shared" si="27"/>
        <v>0.86909324430576196</v>
      </c>
      <c r="R43" s="226">
        <f t="shared" si="28"/>
        <v>-1.4699387866837368</v>
      </c>
      <c r="S43" s="227">
        <f t="shared" si="29"/>
        <v>123399.68168921668</v>
      </c>
      <c r="T43" s="228">
        <f t="shared" si="14"/>
        <v>244860.1816892167</v>
      </c>
      <c r="U43" s="228">
        <f t="shared" si="15"/>
        <v>-1939.1816892166826</v>
      </c>
      <c r="V43" s="227">
        <f t="shared" si="30"/>
        <v>85200</v>
      </c>
      <c r="W43" s="227">
        <f t="shared" si="31"/>
        <v>84742</v>
      </c>
      <c r="X43" s="227">
        <f t="shared" si="32"/>
        <v>15900</v>
      </c>
      <c r="Y43" s="227" t="str">
        <f t="shared" si="33"/>
        <v/>
      </c>
      <c r="Z43" s="86">
        <f t="shared" si="16"/>
        <v>61947.333333333336</v>
      </c>
      <c r="AA43" s="229">
        <f t="shared" si="17"/>
        <v>3</v>
      </c>
      <c r="AB43" s="73" t="s">
        <v>863</v>
      </c>
      <c r="AC43" s="73"/>
      <c r="AD43" s="73"/>
      <c r="AE43" s="186">
        <v>15</v>
      </c>
      <c r="AF43" s="187">
        <f t="shared" si="13"/>
        <v>929210</v>
      </c>
    </row>
    <row r="44" spans="1:32" ht="25.5" hidden="1" customHeight="1" x14ac:dyDescent="0.2">
      <c r="A44" s="5" t="s">
        <v>85</v>
      </c>
      <c r="B44" s="10" t="s">
        <v>86</v>
      </c>
      <c r="C44" s="9" t="s">
        <v>17</v>
      </c>
      <c r="D44" s="12">
        <v>100</v>
      </c>
      <c r="E44" s="38">
        <v>64300</v>
      </c>
      <c r="F44" s="35">
        <f t="shared" si="20"/>
        <v>6430000</v>
      </c>
      <c r="G44" s="40">
        <v>63550</v>
      </c>
      <c r="H44" s="25">
        <f t="shared" si="21"/>
        <v>6355000</v>
      </c>
      <c r="I44" s="16">
        <v>39650</v>
      </c>
      <c r="J44" s="17">
        <f t="shared" si="22"/>
        <v>3965000</v>
      </c>
      <c r="K44" s="28">
        <v>25000</v>
      </c>
      <c r="L44" s="29">
        <f t="shared" si="23"/>
        <v>2500000</v>
      </c>
      <c r="M44" s="47">
        <f t="shared" si="34"/>
        <v>55833.333333333336</v>
      </c>
      <c r="N44" s="42">
        <f t="shared" si="24"/>
        <v>48125</v>
      </c>
      <c r="O44" s="43">
        <f t="shared" si="25"/>
        <v>-0.33610389610389602</v>
      </c>
      <c r="P44" s="43">
        <f t="shared" si="26"/>
        <v>-0.32051948051948043</v>
      </c>
      <c r="Q44" s="43">
        <f t="shared" si="27"/>
        <v>0.1761038961038961</v>
      </c>
      <c r="R44" s="43">
        <f t="shared" si="28"/>
        <v>0.48051948051948057</v>
      </c>
      <c r="S44" s="21">
        <f t="shared" si="29"/>
        <v>19202.018123103622</v>
      </c>
      <c r="T44" s="22">
        <f t="shared" si="14"/>
        <v>67327.018123103626</v>
      </c>
      <c r="U44" s="22">
        <f t="shared" si="15"/>
        <v>28922.981876896378</v>
      </c>
      <c r="V44" s="21">
        <f t="shared" si="30"/>
        <v>64300</v>
      </c>
      <c r="W44" s="21">
        <f t="shared" si="31"/>
        <v>63550</v>
      </c>
      <c r="X44" s="21">
        <f t="shared" si="32"/>
        <v>39650</v>
      </c>
      <c r="Y44" s="21" t="str">
        <f t="shared" si="33"/>
        <v/>
      </c>
      <c r="Z44" s="23">
        <f t="shared" si="16"/>
        <v>55833.333333333336</v>
      </c>
      <c r="AA44" s="20">
        <f t="shared" si="17"/>
        <v>3</v>
      </c>
      <c r="AB44" s="1" t="s">
        <v>863</v>
      </c>
      <c r="AE44" s="54"/>
      <c r="AF44" s="56">
        <f t="shared" si="13"/>
        <v>0</v>
      </c>
    </row>
    <row r="45" spans="1:32" ht="15.75" hidden="1" customHeight="1" x14ac:dyDescent="0.2">
      <c r="A45" s="8">
        <v>4</v>
      </c>
      <c r="B45" s="255" t="s">
        <v>87</v>
      </c>
      <c r="C45" s="255"/>
      <c r="D45" s="255"/>
      <c r="E45" s="255"/>
      <c r="F45" s="255"/>
      <c r="G45" s="49"/>
      <c r="H45" s="49"/>
      <c r="I45" s="49"/>
      <c r="J45" s="49"/>
      <c r="K45" s="49"/>
      <c r="L45" s="49"/>
      <c r="M45" s="59"/>
      <c r="N45" s="256"/>
      <c r="O45" s="257"/>
      <c r="P45" s="257"/>
      <c r="Q45" s="257"/>
      <c r="R45" s="257"/>
      <c r="S45" s="257"/>
      <c r="T45" s="257"/>
      <c r="U45" s="257"/>
      <c r="V45" s="257"/>
      <c r="W45" s="257"/>
      <c r="X45" s="257"/>
      <c r="Y45" s="257"/>
      <c r="Z45" s="257"/>
      <c r="AA45" s="258"/>
      <c r="AB45" s="1" t="s">
        <v>863</v>
      </c>
      <c r="AE45" s="54"/>
      <c r="AF45" s="56">
        <f t="shared" si="13"/>
        <v>0</v>
      </c>
    </row>
    <row r="46" spans="1:32" ht="114.75" hidden="1" customHeight="1" x14ac:dyDescent="0.2">
      <c r="A46" s="5" t="s">
        <v>88</v>
      </c>
      <c r="B46" s="10" t="s">
        <v>89</v>
      </c>
      <c r="C46" s="9" t="s">
        <v>90</v>
      </c>
      <c r="D46" s="12">
        <v>100</v>
      </c>
      <c r="E46" s="38">
        <v>297973</v>
      </c>
      <c r="F46" s="35">
        <f t="shared" ref="F46:F58" si="35">+D46*E46</f>
        <v>29797300</v>
      </c>
      <c r="G46" s="40">
        <v>296973</v>
      </c>
      <c r="H46" s="25">
        <f t="shared" ref="H46:H58" si="36">+D46*G46</f>
        <v>29697300</v>
      </c>
      <c r="I46" s="15">
        <v>28500</v>
      </c>
      <c r="J46" s="17">
        <f t="shared" ref="J46:J58" si="37">+I46*D46</f>
        <v>2850000</v>
      </c>
      <c r="K46" s="32">
        <v>32000</v>
      </c>
      <c r="L46" s="29">
        <f t="shared" ref="L46:L58" si="38">+K46*D46</f>
        <v>3200000</v>
      </c>
      <c r="M46" s="47">
        <f>Z46</f>
        <v>163861.5</v>
      </c>
      <c r="N46" s="42">
        <f t="shared" ref="N46:N58" si="39">AVERAGE(E46,G46,I46,K46)</f>
        <v>163861.5</v>
      </c>
      <c r="O46" s="43">
        <f t="shared" ref="O46:O58" si="40">1-E46/N46</f>
        <v>-0.8184442349179033</v>
      </c>
      <c r="P46" s="43">
        <f t="shared" ref="P46:P58" si="41">1-G46/N46</f>
        <v>-0.81234152012522776</v>
      </c>
      <c r="Q46" s="43">
        <f t="shared" ref="Q46:Q58" si="42">1-I46/N46</f>
        <v>0.82607262840874762</v>
      </c>
      <c r="R46" s="43">
        <f t="shared" ref="R46:R58" si="43">1-K46/N46</f>
        <v>0.80471312663438332</v>
      </c>
      <c r="S46" s="21">
        <f t="shared" ref="S46:S58" si="44">STDEV(E46,G46,I46,K46)</f>
        <v>154288.42765958395</v>
      </c>
      <c r="T46" s="22">
        <f t="shared" si="14"/>
        <v>318149.92765958398</v>
      </c>
      <c r="U46" s="22">
        <f t="shared" si="15"/>
        <v>9573.0723404160526</v>
      </c>
      <c r="V46" s="21">
        <f t="shared" ref="V46:V58" si="45">IF(AND(E46&lt;=$T46,E46&gt;=$U46),E46,"")</f>
        <v>297973</v>
      </c>
      <c r="W46" s="21">
        <f t="shared" ref="W46:W58" si="46">IF(AND(G46&lt;=$T46,G46&gt;=$U46),G46,"")</f>
        <v>296973</v>
      </c>
      <c r="X46" s="21">
        <f t="shared" ref="X46:X58" si="47">IF(AND(I46&lt;=$T46,I46&gt;=$U46),I46,"")</f>
        <v>28500</v>
      </c>
      <c r="Y46" s="21">
        <f t="shared" ref="Y46:Y58" si="48">IF(AND(K46&lt;=$T46,K46&gt;=$U46),K46,"")</f>
        <v>32000</v>
      </c>
      <c r="Z46" s="23">
        <f t="shared" si="16"/>
        <v>163861.5</v>
      </c>
      <c r="AA46" s="20">
        <f t="shared" si="17"/>
        <v>4</v>
      </c>
      <c r="AB46" s="1" t="s">
        <v>863</v>
      </c>
      <c r="AE46" s="54"/>
      <c r="AF46" s="56">
        <f t="shared" si="13"/>
        <v>0</v>
      </c>
    </row>
    <row r="47" spans="1:32" s="61" customFormat="1" ht="345" customHeight="1" x14ac:dyDescent="0.2">
      <c r="A47" s="74" t="s">
        <v>91</v>
      </c>
      <c r="B47" s="116" t="s">
        <v>92</v>
      </c>
      <c r="C47" s="77" t="s">
        <v>32</v>
      </c>
      <c r="D47" s="189">
        <v>40</v>
      </c>
      <c r="E47" s="190">
        <v>45200</v>
      </c>
      <c r="F47" s="183">
        <f t="shared" si="35"/>
        <v>1808000</v>
      </c>
      <c r="G47" s="191">
        <v>47846</v>
      </c>
      <c r="H47" s="184">
        <f t="shared" si="36"/>
        <v>1913840</v>
      </c>
      <c r="I47" s="188">
        <v>17500</v>
      </c>
      <c r="J47" s="224">
        <f t="shared" si="37"/>
        <v>700000</v>
      </c>
      <c r="K47" s="192">
        <v>65000</v>
      </c>
      <c r="L47" s="220">
        <f t="shared" si="38"/>
        <v>2600000</v>
      </c>
      <c r="M47" s="85">
        <f t="shared" ref="M47:M110" si="49">Z47</f>
        <v>46523</v>
      </c>
      <c r="N47" s="225">
        <f t="shared" si="39"/>
        <v>43886.5</v>
      </c>
      <c r="O47" s="226">
        <f t="shared" si="40"/>
        <v>-2.9929477174074126E-2</v>
      </c>
      <c r="P47" s="226">
        <f t="shared" si="41"/>
        <v>-9.0221366479441345E-2</v>
      </c>
      <c r="Q47" s="226">
        <f t="shared" si="42"/>
        <v>0.60124411835074565</v>
      </c>
      <c r="R47" s="226">
        <f t="shared" si="43"/>
        <v>-0.48109327469723029</v>
      </c>
      <c r="S47" s="227">
        <f t="shared" si="44"/>
        <v>19659.01139426904</v>
      </c>
      <c r="T47" s="228">
        <f t="shared" si="14"/>
        <v>63545.511394269037</v>
      </c>
      <c r="U47" s="228">
        <f t="shared" si="15"/>
        <v>24227.48860573096</v>
      </c>
      <c r="V47" s="227">
        <f t="shared" si="45"/>
        <v>45200</v>
      </c>
      <c r="W47" s="227">
        <f t="shared" si="46"/>
        <v>47846</v>
      </c>
      <c r="X47" s="227" t="str">
        <f t="shared" si="47"/>
        <v/>
      </c>
      <c r="Y47" s="227" t="str">
        <f t="shared" si="48"/>
        <v/>
      </c>
      <c r="Z47" s="86">
        <f t="shared" si="16"/>
        <v>46523</v>
      </c>
      <c r="AA47" s="229">
        <f t="shared" si="17"/>
        <v>2</v>
      </c>
      <c r="AB47" s="73" t="s">
        <v>863</v>
      </c>
      <c r="AC47" s="73"/>
      <c r="AD47" s="73"/>
      <c r="AE47" s="186">
        <v>120</v>
      </c>
      <c r="AF47" s="187">
        <f t="shared" si="13"/>
        <v>5582760</v>
      </c>
    </row>
    <row r="48" spans="1:32" ht="15" hidden="1" customHeight="1" x14ac:dyDescent="0.2">
      <c r="A48" s="5" t="s">
        <v>93</v>
      </c>
      <c r="B48" s="10" t="s">
        <v>94</v>
      </c>
      <c r="C48" s="9" t="s">
        <v>17</v>
      </c>
      <c r="D48" s="12">
        <v>30</v>
      </c>
      <c r="E48" s="38">
        <v>895000</v>
      </c>
      <c r="F48" s="35">
        <f t="shared" si="35"/>
        <v>26850000</v>
      </c>
      <c r="G48" s="40">
        <v>942404</v>
      </c>
      <c r="H48" s="25">
        <f t="shared" si="36"/>
        <v>28272120</v>
      </c>
      <c r="I48" s="16">
        <v>72100</v>
      </c>
      <c r="J48" s="17">
        <f t="shared" si="37"/>
        <v>2163000</v>
      </c>
      <c r="K48" s="32">
        <v>45000</v>
      </c>
      <c r="L48" s="29">
        <f t="shared" si="38"/>
        <v>1350000</v>
      </c>
      <c r="M48" s="47">
        <f t="shared" si="49"/>
        <v>488626</v>
      </c>
      <c r="N48" s="42">
        <f t="shared" si="39"/>
        <v>488626</v>
      </c>
      <c r="O48" s="43">
        <f t="shared" si="40"/>
        <v>-0.83166675535071821</v>
      </c>
      <c r="P48" s="43">
        <f t="shared" si="41"/>
        <v>-0.92868165017825488</v>
      </c>
      <c r="Q48" s="43">
        <f t="shared" si="42"/>
        <v>0.85244338205498682</v>
      </c>
      <c r="R48" s="43">
        <f t="shared" si="43"/>
        <v>0.90790502347398627</v>
      </c>
      <c r="S48" s="21">
        <f t="shared" si="44"/>
        <v>497109.05500771827</v>
      </c>
      <c r="T48" s="22">
        <f t="shared" si="14"/>
        <v>985735.05500771827</v>
      </c>
      <c r="U48" s="22">
        <f t="shared" si="15"/>
        <v>-8483.0550077182706</v>
      </c>
      <c r="V48" s="21">
        <f t="shared" si="45"/>
        <v>895000</v>
      </c>
      <c r="W48" s="21">
        <f t="shared" si="46"/>
        <v>942404</v>
      </c>
      <c r="X48" s="21">
        <f t="shared" si="47"/>
        <v>72100</v>
      </c>
      <c r="Y48" s="21">
        <f t="shared" si="48"/>
        <v>45000</v>
      </c>
      <c r="Z48" s="23">
        <f t="shared" si="16"/>
        <v>488626</v>
      </c>
      <c r="AA48" s="20">
        <f t="shared" si="17"/>
        <v>4</v>
      </c>
      <c r="AB48" s="1" t="s">
        <v>863</v>
      </c>
      <c r="AE48" s="54"/>
      <c r="AF48" s="56">
        <f t="shared" si="13"/>
        <v>0</v>
      </c>
    </row>
    <row r="49" spans="1:32" ht="76.5" hidden="1" customHeight="1" x14ac:dyDescent="0.2">
      <c r="A49" s="5" t="s">
        <v>95</v>
      </c>
      <c r="B49" s="10" t="s">
        <v>96</v>
      </c>
      <c r="C49" s="9" t="s">
        <v>17</v>
      </c>
      <c r="D49" s="12">
        <v>500</v>
      </c>
      <c r="E49" s="38">
        <v>66702</v>
      </c>
      <c r="F49" s="35">
        <f t="shared" si="35"/>
        <v>33351000</v>
      </c>
      <c r="G49" s="40">
        <v>66555</v>
      </c>
      <c r="H49" s="25">
        <f t="shared" si="36"/>
        <v>33277500</v>
      </c>
      <c r="I49" s="15">
        <v>95000</v>
      </c>
      <c r="J49" s="17">
        <f t="shared" si="37"/>
        <v>47500000</v>
      </c>
      <c r="K49" s="32">
        <v>130000</v>
      </c>
      <c r="L49" s="29">
        <f t="shared" si="38"/>
        <v>65000000</v>
      </c>
      <c r="M49" s="47">
        <f t="shared" si="49"/>
        <v>76085.666666666672</v>
      </c>
      <c r="N49" s="42">
        <f t="shared" si="39"/>
        <v>89564.25</v>
      </c>
      <c r="O49" s="43">
        <f t="shared" si="40"/>
        <v>0.2552608881333791</v>
      </c>
      <c r="P49" s="43">
        <f t="shared" si="41"/>
        <v>0.25690216799671739</v>
      </c>
      <c r="Q49" s="43">
        <f t="shared" si="42"/>
        <v>-6.0691068143818638E-2</v>
      </c>
      <c r="R49" s="43">
        <f t="shared" si="43"/>
        <v>-0.45147198798627808</v>
      </c>
      <c r="S49" s="21">
        <f t="shared" si="44"/>
        <v>30092.664204364934</v>
      </c>
      <c r="T49" s="22">
        <f t="shared" si="14"/>
        <v>119656.91420436493</v>
      </c>
      <c r="U49" s="22">
        <f t="shared" si="15"/>
        <v>59471.585795635066</v>
      </c>
      <c r="V49" s="21">
        <f t="shared" si="45"/>
        <v>66702</v>
      </c>
      <c r="W49" s="21">
        <f t="shared" si="46"/>
        <v>66555</v>
      </c>
      <c r="X49" s="21">
        <f t="shared" si="47"/>
        <v>95000</v>
      </c>
      <c r="Y49" s="21" t="str">
        <f t="shared" si="48"/>
        <v/>
      </c>
      <c r="Z49" s="23">
        <f t="shared" si="16"/>
        <v>76085.666666666672</v>
      </c>
      <c r="AA49" s="20">
        <f t="shared" si="17"/>
        <v>3</v>
      </c>
      <c r="AB49" s="1" t="s">
        <v>863</v>
      </c>
      <c r="AE49" s="54"/>
      <c r="AF49" s="56">
        <f t="shared" si="13"/>
        <v>0</v>
      </c>
    </row>
    <row r="50" spans="1:32" s="61" customFormat="1" ht="345" customHeight="1" x14ac:dyDescent="0.2">
      <c r="A50" s="74" t="s">
        <v>97</v>
      </c>
      <c r="B50" s="116" t="s">
        <v>98</v>
      </c>
      <c r="C50" s="77" t="s">
        <v>17</v>
      </c>
      <c r="D50" s="189">
        <v>100</v>
      </c>
      <c r="E50" s="190">
        <v>288800</v>
      </c>
      <c r="F50" s="183">
        <f t="shared" si="35"/>
        <v>28880000</v>
      </c>
      <c r="G50" s="191">
        <v>312089</v>
      </c>
      <c r="H50" s="184">
        <f t="shared" si="36"/>
        <v>31208900</v>
      </c>
      <c r="I50" s="188">
        <v>106382</v>
      </c>
      <c r="J50" s="224">
        <f t="shared" si="37"/>
        <v>10638200</v>
      </c>
      <c r="K50" s="192">
        <v>250000</v>
      </c>
      <c r="L50" s="220">
        <f t="shared" si="38"/>
        <v>25000000</v>
      </c>
      <c r="M50" s="85">
        <f t="shared" si="49"/>
        <v>283629.66666666669</v>
      </c>
      <c r="N50" s="225">
        <f t="shared" si="39"/>
        <v>239317.75</v>
      </c>
      <c r="O50" s="226">
        <f t="shared" si="40"/>
        <v>-0.20676381087487239</v>
      </c>
      <c r="P50" s="226">
        <f t="shared" si="41"/>
        <v>-0.3040779465793908</v>
      </c>
      <c r="Q50" s="226">
        <f t="shared" si="42"/>
        <v>0.55547802033071103</v>
      </c>
      <c r="R50" s="226">
        <f t="shared" si="43"/>
        <v>-4.4636262876447841E-2</v>
      </c>
      <c r="S50" s="227">
        <f t="shared" si="44"/>
        <v>92249.971968830432</v>
      </c>
      <c r="T50" s="228">
        <f t="shared" si="14"/>
        <v>331567.72196883045</v>
      </c>
      <c r="U50" s="228">
        <f t="shared" si="15"/>
        <v>147067.77803116955</v>
      </c>
      <c r="V50" s="227">
        <f t="shared" si="45"/>
        <v>288800</v>
      </c>
      <c r="W50" s="227">
        <f t="shared" si="46"/>
        <v>312089</v>
      </c>
      <c r="X50" s="227" t="str">
        <f t="shared" si="47"/>
        <v/>
      </c>
      <c r="Y50" s="227">
        <f t="shared" si="48"/>
        <v>250000</v>
      </c>
      <c r="Z50" s="86">
        <f t="shared" si="16"/>
        <v>283629.66666666669</v>
      </c>
      <c r="AA50" s="229">
        <f t="shared" si="17"/>
        <v>3</v>
      </c>
      <c r="AB50" s="73" t="s">
        <v>863</v>
      </c>
      <c r="AC50" s="73"/>
      <c r="AD50" s="73"/>
      <c r="AE50" s="186">
        <v>700</v>
      </c>
      <c r="AF50" s="187">
        <f t="shared" si="13"/>
        <v>198540766.66666669</v>
      </c>
    </row>
    <row r="51" spans="1:32" ht="51" hidden="1" customHeight="1" x14ac:dyDescent="0.2">
      <c r="A51" s="5" t="s">
        <v>99</v>
      </c>
      <c r="B51" s="10" t="s">
        <v>100</v>
      </c>
      <c r="C51" s="9" t="s">
        <v>20</v>
      </c>
      <c r="D51" s="12">
        <v>80</v>
      </c>
      <c r="E51" s="38">
        <v>310800</v>
      </c>
      <c r="F51" s="35">
        <f t="shared" si="35"/>
        <v>24864000</v>
      </c>
      <c r="G51" s="40">
        <v>299340</v>
      </c>
      <c r="H51" s="25">
        <f t="shared" si="36"/>
        <v>23947200</v>
      </c>
      <c r="I51" s="16">
        <v>658500</v>
      </c>
      <c r="J51" s="17">
        <f t="shared" si="37"/>
        <v>52680000</v>
      </c>
      <c r="K51" s="32">
        <v>120000</v>
      </c>
      <c r="L51" s="29">
        <f t="shared" si="38"/>
        <v>9600000</v>
      </c>
      <c r="M51" s="47">
        <f t="shared" si="49"/>
        <v>305070</v>
      </c>
      <c r="N51" s="42">
        <f t="shared" si="39"/>
        <v>347160</v>
      </c>
      <c r="O51" s="43">
        <f t="shared" si="40"/>
        <v>0.10473556861389566</v>
      </c>
      <c r="P51" s="43">
        <f t="shared" si="41"/>
        <v>0.13774628413411683</v>
      </c>
      <c r="Q51" s="43">
        <f t="shared" si="42"/>
        <v>-0.89681991012789486</v>
      </c>
      <c r="R51" s="43">
        <f t="shared" si="43"/>
        <v>0.65433805737988249</v>
      </c>
      <c r="S51" s="21">
        <f t="shared" si="44"/>
        <v>225198.47779236874</v>
      </c>
      <c r="T51" s="22">
        <f t="shared" si="14"/>
        <v>572358.47779236874</v>
      </c>
      <c r="U51" s="22">
        <f t="shared" si="15"/>
        <v>121961.52220763126</v>
      </c>
      <c r="V51" s="21">
        <f t="shared" si="45"/>
        <v>310800</v>
      </c>
      <c r="W51" s="21">
        <f t="shared" si="46"/>
        <v>299340</v>
      </c>
      <c r="X51" s="21" t="str">
        <f t="shared" si="47"/>
        <v/>
      </c>
      <c r="Y51" s="21" t="str">
        <f t="shared" si="48"/>
        <v/>
      </c>
      <c r="Z51" s="23">
        <f t="shared" si="16"/>
        <v>305070</v>
      </c>
      <c r="AA51" s="20">
        <f t="shared" si="17"/>
        <v>2</v>
      </c>
      <c r="AB51" s="1" t="s">
        <v>863</v>
      </c>
      <c r="AE51" s="54"/>
      <c r="AF51" s="56">
        <f t="shared" si="13"/>
        <v>0</v>
      </c>
    </row>
    <row r="52" spans="1:32" ht="51" hidden="1" customHeight="1" x14ac:dyDescent="0.2">
      <c r="A52" s="5" t="s">
        <v>101</v>
      </c>
      <c r="B52" s="10" t="s">
        <v>102</v>
      </c>
      <c r="C52" s="9" t="s">
        <v>17</v>
      </c>
      <c r="D52" s="12">
        <v>80</v>
      </c>
      <c r="E52" s="38">
        <v>480700</v>
      </c>
      <c r="F52" s="35">
        <f t="shared" si="35"/>
        <v>38456000</v>
      </c>
      <c r="G52" s="40">
        <v>526211</v>
      </c>
      <c r="H52" s="25">
        <f t="shared" si="36"/>
        <v>42096880</v>
      </c>
      <c r="I52" s="16">
        <v>105642</v>
      </c>
      <c r="J52" s="17">
        <f t="shared" si="37"/>
        <v>8451360</v>
      </c>
      <c r="K52" s="32">
        <v>180000</v>
      </c>
      <c r="L52" s="29">
        <f t="shared" si="38"/>
        <v>14400000</v>
      </c>
      <c r="M52" s="47">
        <f t="shared" si="49"/>
        <v>395637</v>
      </c>
      <c r="N52" s="42">
        <f t="shared" si="39"/>
        <v>323138.25</v>
      </c>
      <c r="O52" s="43">
        <f t="shared" si="40"/>
        <v>-0.48759857429443909</v>
      </c>
      <c r="P52" s="43">
        <f t="shared" si="41"/>
        <v>-0.62843922067412317</v>
      </c>
      <c r="Q52" s="43">
        <f t="shared" si="42"/>
        <v>0.67307491452961699</v>
      </c>
      <c r="R52" s="43">
        <f t="shared" si="43"/>
        <v>0.44296288043894527</v>
      </c>
      <c r="S52" s="21">
        <f t="shared" si="44"/>
        <v>211232.43456182734</v>
      </c>
      <c r="T52" s="22">
        <f t="shared" si="14"/>
        <v>534370.68456182734</v>
      </c>
      <c r="U52" s="22">
        <f t="shared" si="15"/>
        <v>111905.81543817266</v>
      </c>
      <c r="V52" s="21">
        <f t="shared" si="45"/>
        <v>480700</v>
      </c>
      <c r="W52" s="21">
        <f t="shared" si="46"/>
        <v>526211</v>
      </c>
      <c r="X52" s="21" t="str">
        <f t="shared" si="47"/>
        <v/>
      </c>
      <c r="Y52" s="21">
        <f t="shared" si="48"/>
        <v>180000</v>
      </c>
      <c r="Z52" s="23">
        <f t="shared" si="16"/>
        <v>395637</v>
      </c>
      <c r="AA52" s="20">
        <f t="shared" si="17"/>
        <v>3</v>
      </c>
      <c r="AB52" s="1" t="s">
        <v>863</v>
      </c>
      <c r="AE52" s="54"/>
      <c r="AF52" s="56">
        <f t="shared" si="13"/>
        <v>0</v>
      </c>
    </row>
    <row r="53" spans="1:32" s="61" customFormat="1" ht="345" customHeight="1" x14ac:dyDescent="0.2">
      <c r="A53" s="74" t="s">
        <v>103</v>
      </c>
      <c r="B53" s="116" t="s">
        <v>104</v>
      </c>
      <c r="C53" s="77" t="s">
        <v>32</v>
      </c>
      <c r="D53" s="189">
        <v>35</v>
      </c>
      <c r="E53" s="190">
        <v>35851</v>
      </c>
      <c r="F53" s="183">
        <f t="shared" si="35"/>
        <v>1254785</v>
      </c>
      <c r="G53" s="191">
        <v>39206</v>
      </c>
      <c r="H53" s="184">
        <f t="shared" si="36"/>
        <v>1372210</v>
      </c>
      <c r="I53" s="188">
        <v>58900</v>
      </c>
      <c r="J53" s="224">
        <f t="shared" si="37"/>
        <v>2061500</v>
      </c>
      <c r="K53" s="192">
        <v>80000</v>
      </c>
      <c r="L53" s="220">
        <f t="shared" si="38"/>
        <v>2800000</v>
      </c>
      <c r="M53" s="85">
        <f t="shared" si="49"/>
        <v>44652.333333333336</v>
      </c>
      <c r="N53" s="225">
        <f t="shared" si="39"/>
        <v>53489.25</v>
      </c>
      <c r="O53" s="226">
        <f t="shared" si="40"/>
        <v>0.32975317470332821</v>
      </c>
      <c r="P53" s="226">
        <f t="shared" si="41"/>
        <v>0.26703029113326504</v>
      </c>
      <c r="Q53" s="226">
        <f t="shared" si="42"/>
        <v>-0.10115583972480446</v>
      </c>
      <c r="R53" s="226">
        <f t="shared" si="43"/>
        <v>-0.4956276261117889</v>
      </c>
      <c r="S53" s="227">
        <f t="shared" si="44"/>
        <v>20389.66384184235</v>
      </c>
      <c r="T53" s="228">
        <f t="shared" si="14"/>
        <v>73878.913841842354</v>
      </c>
      <c r="U53" s="228">
        <f t="shared" si="15"/>
        <v>33099.586158157646</v>
      </c>
      <c r="V53" s="227">
        <f t="shared" si="45"/>
        <v>35851</v>
      </c>
      <c r="W53" s="227">
        <f t="shared" si="46"/>
        <v>39206</v>
      </c>
      <c r="X53" s="227">
        <f t="shared" si="47"/>
        <v>58900</v>
      </c>
      <c r="Y53" s="227" t="str">
        <f t="shared" si="48"/>
        <v/>
      </c>
      <c r="Z53" s="86">
        <f t="shared" si="16"/>
        <v>44652.333333333336</v>
      </c>
      <c r="AA53" s="229">
        <f t="shared" si="17"/>
        <v>3</v>
      </c>
      <c r="AB53" s="73" t="s">
        <v>863</v>
      </c>
      <c r="AC53" s="73"/>
      <c r="AD53" s="73"/>
      <c r="AE53" s="186">
        <v>30</v>
      </c>
      <c r="AF53" s="187">
        <f t="shared" si="13"/>
        <v>1339570</v>
      </c>
    </row>
    <row r="54" spans="1:32" ht="15" hidden="1" customHeight="1" x14ac:dyDescent="0.2">
      <c r="A54" s="5" t="s">
        <v>105</v>
      </c>
      <c r="B54" s="10" t="s">
        <v>106</v>
      </c>
      <c r="C54" s="9" t="s">
        <v>32</v>
      </c>
      <c r="D54" s="12">
        <v>140</v>
      </c>
      <c r="E54" s="38">
        <v>12400</v>
      </c>
      <c r="F54" s="35">
        <f t="shared" si="35"/>
        <v>1736000</v>
      </c>
      <c r="G54" s="40">
        <v>11296</v>
      </c>
      <c r="H54" s="25">
        <f t="shared" si="36"/>
        <v>1581440</v>
      </c>
      <c r="I54" s="16">
        <v>157600</v>
      </c>
      <c r="J54" s="17">
        <f t="shared" si="37"/>
        <v>22064000</v>
      </c>
      <c r="K54" s="32">
        <v>110000</v>
      </c>
      <c r="L54" s="29">
        <f t="shared" si="38"/>
        <v>15400000</v>
      </c>
      <c r="M54" s="47">
        <f t="shared" si="49"/>
        <v>44565.333333333336</v>
      </c>
      <c r="N54" s="42">
        <f t="shared" si="39"/>
        <v>72824</v>
      </c>
      <c r="O54" s="43">
        <f t="shared" si="40"/>
        <v>0.82972646380314186</v>
      </c>
      <c r="P54" s="43">
        <f t="shared" si="41"/>
        <v>0.84488630121937824</v>
      </c>
      <c r="Q54" s="43">
        <f t="shared" si="42"/>
        <v>-1.1641217181149073</v>
      </c>
      <c r="R54" s="43">
        <f t="shared" si="43"/>
        <v>-0.51049104690761293</v>
      </c>
      <c r="S54" s="21">
        <f t="shared" si="44"/>
        <v>73042.863470704659</v>
      </c>
      <c r="T54" s="22">
        <f t="shared" si="14"/>
        <v>145866.86347070464</v>
      </c>
      <c r="U54" s="22">
        <f t="shared" si="15"/>
        <v>-218.86347070465854</v>
      </c>
      <c r="V54" s="21">
        <f t="shared" si="45"/>
        <v>12400</v>
      </c>
      <c r="W54" s="21">
        <f t="shared" si="46"/>
        <v>11296</v>
      </c>
      <c r="X54" s="21" t="str">
        <f t="shared" si="47"/>
        <v/>
      </c>
      <c r="Y54" s="21">
        <f t="shared" si="48"/>
        <v>110000</v>
      </c>
      <c r="Z54" s="23">
        <f t="shared" si="16"/>
        <v>44565.333333333336</v>
      </c>
      <c r="AA54" s="20">
        <f t="shared" si="17"/>
        <v>3</v>
      </c>
      <c r="AB54" s="1" t="s">
        <v>863</v>
      </c>
      <c r="AE54" s="54"/>
      <c r="AF54" s="56">
        <f t="shared" si="13"/>
        <v>0</v>
      </c>
    </row>
    <row r="55" spans="1:32" ht="38.25" hidden="1" customHeight="1" x14ac:dyDescent="0.2">
      <c r="A55" s="5" t="s">
        <v>107</v>
      </c>
      <c r="B55" s="10" t="s">
        <v>108</v>
      </c>
      <c r="C55" s="9" t="s">
        <v>32</v>
      </c>
      <c r="D55" s="12">
        <v>140</v>
      </c>
      <c r="E55" s="38">
        <v>68344</v>
      </c>
      <c r="F55" s="35">
        <f t="shared" si="35"/>
        <v>9568160</v>
      </c>
      <c r="G55" s="40">
        <v>66497</v>
      </c>
      <c r="H55" s="25">
        <f t="shared" si="36"/>
        <v>9309580</v>
      </c>
      <c r="I55" s="15">
        <v>98000</v>
      </c>
      <c r="J55" s="17">
        <f t="shared" si="37"/>
        <v>13720000</v>
      </c>
      <c r="K55" s="32">
        <v>90000</v>
      </c>
      <c r="L55" s="29">
        <f t="shared" si="38"/>
        <v>12600000</v>
      </c>
      <c r="M55" s="47">
        <f t="shared" si="49"/>
        <v>74947</v>
      </c>
      <c r="N55" s="42">
        <f t="shared" si="39"/>
        <v>80710.25</v>
      </c>
      <c r="O55" s="43">
        <f t="shared" si="40"/>
        <v>0.15321783788304455</v>
      </c>
      <c r="P55" s="43">
        <f t="shared" si="41"/>
        <v>0.17610216794025546</v>
      </c>
      <c r="Q55" s="43">
        <f t="shared" si="42"/>
        <v>-0.21422000303555011</v>
      </c>
      <c r="R55" s="43">
        <f t="shared" si="43"/>
        <v>-0.11510000278775001</v>
      </c>
      <c r="S55" s="21">
        <f t="shared" si="44"/>
        <v>15707.487861420319</v>
      </c>
      <c r="T55" s="22">
        <f t="shared" si="14"/>
        <v>96417.737861420319</v>
      </c>
      <c r="U55" s="22">
        <f t="shared" si="15"/>
        <v>65002.762138579681</v>
      </c>
      <c r="V55" s="21">
        <f t="shared" si="45"/>
        <v>68344</v>
      </c>
      <c r="W55" s="21">
        <f t="shared" si="46"/>
        <v>66497</v>
      </c>
      <c r="X55" s="21" t="str">
        <f t="shared" si="47"/>
        <v/>
      </c>
      <c r="Y55" s="21">
        <f t="shared" si="48"/>
        <v>90000</v>
      </c>
      <c r="Z55" s="23">
        <f t="shared" si="16"/>
        <v>74947</v>
      </c>
      <c r="AA55" s="20">
        <f t="shared" si="17"/>
        <v>3</v>
      </c>
      <c r="AB55" s="1" t="s">
        <v>863</v>
      </c>
      <c r="AE55" s="54"/>
      <c r="AF55" s="56">
        <f t="shared" si="13"/>
        <v>0</v>
      </c>
    </row>
    <row r="56" spans="1:32" s="61" customFormat="1" ht="345" customHeight="1" x14ac:dyDescent="0.2">
      <c r="A56" s="74" t="s">
        <v>109</v>
      </c>
      <c r="B56" s="116" t="s">
        <v>110</v>
      </c>
      <c r="C56" s="77" t="s">
        <v>32</v>
      </c>
      <c r="D56" s="189">
        <v>40</v>
      </c>
      <c r="E56" s="190">
        <v>97239</v>
      </c>
      <c r="F56" s="183">
        <f t="shared" si="35"/>
        <v>3889560</v>
      </c>
      <c r="G56" s="191">
        <v>103351</v>
      </c>
      <c r="H56" s="184">
        <f t="shared" si="36"/>
        <v>4134040</v>
      </c>
      <c r="I56" s="188">
        <v>52400</v>
      </c>
      <c r="J56" s="224">
        <f t="shared" si="37"/>
        <v>2096000</v>
      </c>
      <c r="K56" s="192">
        <v>50000</v>
      </c>
      <c r="L56" s="220">
        <f t="shared" si="38"/>
        <v>2000000</v>
      </c>
      <c r="M56" s="85">
        <f t="shared" si="49"/>
        <v>75747.5</v>
      </c>
      <c r="N56" s="225">
        <f t="shared" si="39"/>
        <v>75747.5</v>
      </c>
      <c r="O56" s="226">
        <f t="shared" si="40"/>
        <v>-0.28372553549622093</v>
      </c>
      <c r="P56" s="226">
        <f t="shared" si="41"/>
        <v>-0.36441466715073112</v>
      </c>
      <c r="Q56" s="226">
        <f t="shared" si="42"/>
        <v>0.30822799432324499</v>
      </c>
      <c r="R56" s="226">
        <f t="shared" si="43"/>
        <v>0.33991220832370705</v>
      </c>
      <c r="S56" s="227">
        <f t="shared" si="44"/>
        <v>28471.490401218314</v>
      </c>
      <c r="T56" s="228">
        <f t="shared" si="14"/>
        <v>104218.99040121831</v>
      </c>
      <c r="U56" s="228">
        <f t="shared" si="15"/>
        <v>47276.009598781689</v>
      </c>
      <c r="V56" s="227">
        <f t="shared" si="45"/>
        <v>97239</v>
      </c>
      <c r="W56" s="227">
        <f t="shared" si="46"/>
        <v>103351</v>
      </c>
      <c r="X56" s="227">
        <f t="shared" si="47"/>
        <v>52400</v>
      </c>
      <c r="Y56" s="227">
        <f t="shared" si="48"/>
        <v>50000</v>
      </c>
      <c r="Z56" s="86">
        <f t="shared" si="16"/>
        <v>75747.5</v>
      </c>
      <c r="AA56" s="229">
        <f t="shared" si="17"/>
        <v>4</v>
      </c>
      <c r="AB56" s="73" t="s">
        <v>863</v>
      </c>
      <c r="AC56" s="73"/>
      <c r="AD56" s="73"/>
      <c r="AE56" s="186">
        <v>50</v>
      </c>
      <c r="AF56" s="187">
        <f t="shared" si="13"/>
        <v>3787375</v>
      </c>
    </row>
    <row r="57" spans="1:32" s="61" customFormat="1" ht="345" customHeight="1" x14ac:dyDescent="0.2">
      <c r="A57" s="74" t="s">
        <v>111</v>
      </c>
      <c r="B57" s="116" t="s">
        <v>112</v>
      </c>
      <c r="C57" s="77" t="s">
        <v>32</v>
      </c>
      <c r="D57" s="189">
        <v>60</v>
      </c>
      <c r="E57" s="190">
        <v>35496</v>
      </c>
      <c r="F57" s="183">
        <f t="shared" si="35"/>
        <v>2129760</v>
      </c>
      <c r="G57" s="191">
        <v>38191</v>
      </c>
      <c r="H57" s="184">
        <f t="shared" si="36"/>
        <v>2291460</v>
      </c>
      <c r="I57" s="188">
        <v>75500</v>
      </c>
      <c r="J57" s="224">
        <f t="shared" si="37"/>
        <v>4530000</v>
      </c>
      <c r="K57" s="192">
        <v>120000</v>
      </c>
      <c r="L57" s="220">
        <f t="shared" si="38"/>
        <v>7200000</v>
      </c>
      <c r="M57" s="85">
        <f t="shared" si="49"/>
        <v>49729</v>
      </c>
      <c r="N57" s="225">
        <f t="shared" si="39"/>
        <v>67296.75</v>
      </c>
      <c r="O57" s="226">
        <f t="shared" si="40"/>
        <v>0.47254510804756544</v>
      </c>
      <c r="P57" s="226">
        <f t="shared" si="41"/>
        <v>0.43249859762915743</v>
      </c>
      <c r="Q57" s="226">
        <f t="shared" si="42"/>
        <v>-0.12189667405929705</v>
      </c>
      <c r="R57" s="226">
        <f t="shared" si="43"/>
        <v>-0.78314703161742583</v>
      </c>
      <c r="S57" s="227">
        <f t="shared" si="44"/>
        <v>39595.278568494337</v>
      </c>
      <c r="T57" s="228">
        <f t="shared" si="14"/>
        <v>106892.02856849434</v>
      </c>
      <c r="U57" s="228">
        <f t="shared" si="15"/>
        <v>27701.471431505663</v>
      </c>
      <c r="V57" s="227">
        <f t="shared" si="45"/>
        <v>35496</v>
      </c>
      <c r="W57" s="227">
        <f t="shared" si="46"/>
        <v>38191</v>
      </c>
      <c r="X57" s="227">
        <f t="shared" si="47"/>
        <v>75500</v>
      </c>
      <c r="Y57" s="227" t="str">
        <f t="shared" si="48"/>
        <v/>
      </c>
      <c r="Z57" s="86">
        <f t="shared" si="16"/>
        <v>49729</v>
      </c>
      <c r="AA57" s="229">
        <f t="shared" si="17"/>
        <v>3</v>
      </c>
      <c r="AB57" s="73" t="s">
        <v>863</v>
      </c>
      <c r="AC57" s="73"/>
      <c r="AD57" s="73"/>
      <c r="AE57" s="186">
        <v>50</v>
      </c>
      <c r="AF57" s="187">
        <f t="shared" si="13"/>
        <v>2486450</v>
      </c>
    </row>
    <row r="58" spans="1:32" ht="15" hidden="1" customHeight="1" x14ac:dyDescent="0.2">
      <c r="A58" s="5" t="s">
        <v>113</v>
      </c>
      <c r="B58" s="10" t="s">
        <v>114</v>
      </c>
      <c r="C58" s="9" t="s">
        <v>32</v>
      </c>
      <c r="D58" s="12">
        <v>30</v>
      </c>
      <c r="E58" s="38">
        <v>75100</v>
      </c>
      <c r="F58" s="35">
        <f t="shared" si="35"/>
        <v>2253000</v>
      </c>
      <c r="G58" s="40">
        <v>75333</v>
      </c>
      <c r="H58" s="25">
        <f t="shared" si="36"/>
        <v>2259990</v>
      </c>
      <c r="I58" s="16">
        <v>101100</v>
      </c>
      <c r="J58" s="17">
        <f t="shared" si="37"/>
        <v>3033000</v>
      </c>
      <c r="K58" s="32">
        <v>150000</v>
      </c>
      <c r="L58" s="29">
        <f t="shared" si="38"/>
        <v>4500000</v>
      </c>
      <c r="M58" s="47">
        <f t="shared" si="49"/>
        <v>83844.333333333328</v>
      </c>
      <c r="N58" s="42">
        <f t="shared" si="39"/>
        <v>100383.25</v>
      </c>
      <c r="O58" s="43">
        <f t="shared" si="40"/>
        <v>0.25186721888362851</v>
      </c>
      <c r="P58" s="43">
        <f t="shared" si="41"/>
        <v>0.24954611451611697</v>
      </c>
      <c r="Q58" s="43">
        <f t="shared" si="42"/>
        <v>-7.1401354309608145E-3</v>
      </c>
      <c r="R58" s="43">
        <f t="shared" si="43"/>
        <v>-0.49427319796878466</v>
      </c>
      <c r="S58" s="21">
        <f t="shared" si="44"/>
        <v>35256.646497504553</v>
      </c>
      <c r="T58" s="22">
        <f t="shared" si="14"/>
        <v>135639.89649750455</v>
      </c>
      <c r="U58" s="22">
        <f t="shared" si="15"/>
        <v>65126.603502495447</v>
      </c>
      <c r="V58" s="21">
        <f t="shared" si="45"/>
        <v>75100</v>
      </c>
      <c r="W58" s="21">
        <f t="shared" si="46"/>
        <v>75333</v>
      </c>
      <c r="X58" s="21">
        <f t="shared" si="47"/>
        <v>101100</v>
      </c>
      <c r="Y58" s="21" t="str">
        <f t="shared" si="48"/>
        <v/>
      </c>
      <c r="Z58" s="23">
        <f t="shared" si="16"/>
        <v>83844.333333333328</v>
      </c>
      <c r="AA58" s="20">
        <f t="shared" si="17"/>
        <v>3</v>
      </c>
      <c r="AB58" s="1" t="s">
        <v>863</v>
      </c>
      <c r="AE58" s="54"/>
      <c r="AF58" s="56">
        <f t="shared" si="13"/>
        <v>0</v>
      </c>
    </row>
    <row r="59" spans="1:32" ht="15.75" hidden="1" customHeight="1" x14ac:dyDescent="0.2">
      <c r="A59" s="8">
        <v>5</v>
      </c>
      <c r="B59" s="255" t="s">
        <v>115</v>
      </c>
      <c r="C59" s="255"/>
      <c r="D59" s="255"/>
      <c r="E59" s="255"/>
      <c r="F59" s="255"/>
      <c r="G59" s="49"/>
      <c r="H59" s="49"/>
      <c r="I59" s="49"/>
      <c r="J59" s="49"/>
      <c r="K59" s="49"/>
      <c r="L59" s="49"/>
      <c r="M59" s="59"/>
      <c r="N59" s="256"/>
      <c r="O59" s="257"/>
      <c r="P59" s="257"/>
      <c r="Q59" s="257"/>
      <c r="R59" s="257"/>
      <c r="S59" s="257"/>
      <c r="T59" s="257"/>
      <c r="U59" s="257"/>
      <c r="V59" s="257"/>
      <c r="W59" s="257"/>
      <c r="X59" s="257"/>
      <c r="Y59" s="257"/>
      <c r="Z59" s="257"/>
      <c r="AA59" s="258"/>
      <c r="AB59" s="1" t="s">
        <v>863</v>
      </c>
      <c r="AE59" s="54"/>
      <c r="AF59" s="56">
        <f t="shared" si="13"/>
        <v>0</v>
      </c>
    </row>
    <row r="60" spans="1:32" ht="15" hidden="1" customHeight="1" x14ac:dyDescent="0.2">
      <c r="A60" s="5" t="s">
        <v>116</v>
      </c>
      <c r="B60" s="10" t="s">
        <v>117</v>
      </c>
      <c r="C60" s="9" t="s">
        <v>32</v>
      </c>
      <c r="D60" s="12">
        <v>180</v>
      </c>
      <c r="E60" s="38">
        <v>38133</v>
      </c>
      <c r="F60" s="35">
        <f t="shared" ref="F60:F70" si="50">+D60*E60</f>
        <v>6863940</v>
      </c>
      <c r="G60" s="40">
        <v>40075</v>
      </c>
      <c r="H60" s="25">
        <f t="shared" ref="H60:H70" si="51">+D60*G60</f>
        <v>7213500</v>
      </c>
      <c r="I60" s="16">
        <v>13980</v>
      </c>
      <c r="J60" s="17">
        <f t="shared" ref="J60:J70" si="52">+I60*D60</f>
        <v>2516400</v>
      </c>
      <c r="K60" s="28">
        <v>8500</v>
      </c>
      <c r="L60" s="29">
        <f t="shared" ref="L60:L70" si="53">+K60*D60</f>
        <v>1530000</v>
      </c>
      <c r="M60" s="47">
        <f t="shared" si="49"/>
        <v>30729.333333333332</v>
      </c>
      <c r="N60" s="42">
        <f t="shared" ref="N60:N70" si="54">AVERAGE(E60,G60,I60,K60)</f>
        <v>25172</v>
      </c>
      <c r="O60" s="43">
        <f t="shared" ref="O60:O70" si="55">1-E60/N60</f>
        <v>-0.51489750516446842</v>
      </c>
      <c r="P60" s="43">
        <f t="shared" ref="P60:P70" si="56">1-G60/N60</f>
        <v>-0.59204671857619573</v>
      </c>
      <c r="Q60" s="43">
        <f t="shared" ref="Q60:Q70" si="57">1-I60/N60</f>
        <v>0.44462100746861588</v>
      </c>
      <c r="R60" s="43">
        <f t="shared" ref="R60:R70" si="58">1-K60/N60</f>
        <v>0.66232321627204827</v>
      </c>
      <c r="S60" s="21">
        <f t="shared" ref="S60:S70" si="59">STDEV(E60,G60,I60,K60)</f>
        <v>16261.440875068032</v>
      </c>
      <c r="T60" s="22">
        <f t="shared" si="14"/>
        <v>41433.44087506803</v>
      </c>
      <c r="U60" s="22">
        <f t="shared" si="15"/>
        <v>8910.5591249319677</v>
      </c>
      <c r="V60" s="21">
        <f t="shared" ref="V60:V70" si="60">IF(AND(E60&lt;=$T60,E60&gt;=$U60),E60,"")</f>
        <v>38133</v>
      </c>
      <c r="W60" s="21">
        <f t="shared" ref="W60:W70" si="61">IF(AND(G60&lt;=$T60,G60&gt;=$U60),G60,"")</f>
        <v>40075</v>
      </c>
      <c r="X60" s="21">
        <f t="shared" ref="X60:X70" si="62">IF(AND(I60&lt;=$T60,I60&gt;=$U60),I60,"")</f>
        <v>13980</v>
      </c>
      <c r="Y60" s="21" t="str">
        <f t="shared" ref="Y60:Y70" si="63">IF(AND(K60&lt;=$T60,K60&gt;=$U60),K60,"")</f>
        <v/>
      </c>
      <c r="Z60" s="23">
        <f t="shared" si="16"/>
        <v>30729.333333333332</v>
      </c>
      <c r="AA60" s="20">
        <f t="shared" si="17"/>
        <v>3</v>
      </c>
      <c r="AB60" s="1" t="s">
        <v>863</v>
      </c>
      <c r="AE60" s="54"/>
      <c r="AF60" s="56">
        <f t="shared" si="13"/>
        <v>0</v>
      </c>
    </row>
    <row r="61" spans="1:32" s="61" customFormat="1" ht="345" customHeight="1" x14ac:dyDescent="0.2">
      <c r="A61" s="74" t="s">
        <v>118</v>
      </c>
      <c r="B61" s="116" t="s">
        <v>119</v>
      </c>
      <c r="C61" s="77" t="s">
        <v>17</v>
      </c>
      <c r="D61" s="189">
        <v>90</v>
      </c>
      <c r="E61" s="190">
        <v>238870</v>
      </c>
      <c r="F61" s="183">
        <f t="shared" si="50"/>
        <v>21498300</v>
      </c>
      <c r="G61" s="191">
        <v>215353</v>
      </c>
      <c r="H61" s="184">
        <f t="shared" si="51"/>
        <v>19381770</v>
      </c>
      <c r="I61" s="188">
        <v>156231</v>
      </c>
      <c r="J61" s="224">
        <f t="shared" si="52"/>
        <v>14060790</v>
      </c>
      <c r="K61" s="192">
        <v>250000</v>
      </c>
      <c r="L61" s="220">
        <f t="shared" si="53"/>
        <v>22500000</v>
      </c>
      <c r="M61" s="85">
        <f t="shared" si="49"/>
        <v>234741</v>
      </c>
      <c r="N61" s="225">
        <f t="shared" si="54"/>
        <v>215113.5</v>
      </c>
      <c r="O61" s="226">
        <f t="shared" si="55"/>
        <v>-0.11043704834889478</v>
      </c>
      <c r="P61" s="226">
        <f t="shared" si="56"/>
        <v>-1.113365734833005E-3</v>
      </c>
      <c r="Q61" s="226">
        <f t="shared" si="57"/>
        <v>0.27372759031859928</v>
      </c>
      <c r="R61" s="226">
        <f t="shared" si="58"/>
        <v>-0.16217717623487138</v>
      </c>
      <c r="S61" s="227">
        <f t="shared" si="59"/>
        <v>41827.603887863334</v>
      </c>
      <c r="T61" s="228">
        <f t="shared" si="14"/>
        <v>256941.10388786334</v>
      </c>
      <c r="U61" s="228">
        <f t="shared" si="15"/>
        <v>173285.89611213666</v>
      </c>
      <c r="V61" s="227">
        <f t="shared" si="60"/>
        <v>238870</v>
      </c>
      <c r="W61" s="227">
        <f t="shared" si="61"/>
        <v>215353</v>
      </c>
      <c r="X61" s="227" t="str">
        <f t="shared" si="62"/>
        <v/>
      </c>
      <c r="Y61" s="227">
        <f t="shared" si="63"/>
        <v>250000</v>
      </c>
      <c r="Z61" s="86">
        <f t="shared" si="16"/>
        <v>234741</v>
      </c>
      <c r="AA61" s="229">
        <f t="shared" si="17"/>
        <v>3</v>
      </c>
      <c r="AB61" s="73" t="s">
        <v>863</v>
      </c>
      <c r="AC61" s="73"/>
      <c r="AD61" s="73"/>
      <c r="AE61" s="186">
        <v>28</v>
      </c>
      <c r="AF61" s="187">
        <f t="shared" si="13"/>
        <v>6572748</v>
      </c>
    </row>
    <row r="62" spans="1:32" s="61" customFormat="1" ht="345" customHeight="1" x14ac:dyDescent="0.2">
      <c r="A62" s="74" t="s">
        <v>120</v>
      </c>
      <c r="B62" s="116" t="s">
        <v>121</v>
      </c>
      <c r="C62" s="77" t="s">
        <v>17</v>
      </c>
      <c r="D62" s="189">
        <v>2200</v>
      </c>
      <c r="E62" s="190">
        <v>8260</v>
      </c>
      <c r="F62" s="183">
        <f t="shared" si="50"/>
        <v>18172000</v>
      </c>
      <c r="G62" s="191">
        <v>7518</v>
      </c>
      <c r="H62" s="184">
        <f t="shared" si="51"/>
        <v>16539600</v>
      </c>
      <c r="I62" s="188">
        <v>32600</v>
      </c>
      <c r="J62" s="224">
        <f t="shared" si="52"/>
        <v>71720000</v>
      </c>
      <c r="K62" s="192">
        <v>32000</v>
      </c>
      <c r="L62" s="220">
        <f t="shared" si="53"/>
        <v>70400000</v>
      </c>
      <c r="M62" s="85">
        <f t="shared" si="49"/>
        <v>20094.5</v>
      </c>
      <c r="N62" s="225">
        <f t="shared" si="54"/>
        <v>20094.5</v>
      </c>
      <c r="O62" s="226">
        <f t="shared" si="55"/>
        <v>0.58894224787877281</v>
      </c>
      <c r="P62" s="226">
        <f t="shared" si="56"/>
        <v>0.62586777476423894</v>
      </c>
      <c r="Q62" s="226">
        <f t="shared" si="57"/>
        <v>-0.62233446963099359</v>
      </c>
      <c r="R62" s="226">
        <f t="shared" si="58"/>
        <v>-0.59247555301201826</v>
      </c>
      <c r="S62" s="227">
        <f t="shared" si="59"/>
        <v>14099.08038372243</v>
      </c>
      <c r="T62" s="228">
        <f t="shared" si="14"/>
        <v>34193.58038372243</v>
      </c>
      <c r="U62" s="228">
        <f t="shared" si="15"/>
        <v>5995.4196162775697</v>
      </c>
      <c r="V62" s="227">
        <f t="shared" si="60"/>
        <v>8260</v>
      </c>
      <c r="W62" s="227">
        <f t="shared" si="61"/>
        <v>7518</v>
      </c>
      <c r="X62" s="227">
        <f t="shared" si="62"/>
        <v>32600</v>
      </c>
      <c r="Y62" s="227">
        <f t="shared" si="63"/>
        <v>32000</v>
      </c>
      <c r="Z62" s="86">
        <f t="shared" si="16"/>
        <v>20094.5</v>
      </c>
      <c r="AA62" s="229">
        <f t="shared" si="17"/>
        <v>4</v>
      </c>
      <c r="AB62" s="73" t="s">
        <v>863</v>
      </c>
      <c r="AC62" s="73"/>
      <c r="AD62" s="73"/>
      <c r="AE62" s="186">
        <v>1200</v>
      </c>
      <c r="AF62" s="187">
        <f t="shared" si="13"/>
        <v>24113400</v>
      </c>
    </row>
    <row r="63" spans="1:32" ht="63.75" hidden="1" customHeight="1" x14ac:dyDescent="0.2">
      <c r="A63" s="5" t="s">
        <v>122</v>
      </c>
      <c r="B63" s="10" t="s">
        <v>123</v>
      </c>
      <c r="C63" s="9" t="s">
        <v>17</v>
      </c>
      <c r="D63" s="12">
        <v>30</v>
      </c>
      <c r="E63" s="38">
        <v>140960</v>
      </c>
      <c r="F63" s="35">
        <f t="shared" si="50"/>
        <v>4228800</v>
      </c>
      <c r="G63" s="40">
        <v>140834</v>
      </c>
      <c r="H63" s="25">
        <f t="shared" si="51"/>
        <v>4225020</v>
      </c>
      <c r="I63" s="15">
        <v>156231</v>
      </c>
      <c r="J63" s="17">
        <f t="shared" si="52"/>
        <v>4686930</v>
      </c>
      <c r="K63" s="28">
        <v>230000</v>
      </c>
      <c r="L63" s="29">
        <f t="shared" si="53"/>
        <v>6900000</v>
      </c>
      <c r="M63" s="47">
        <f t="shared" si="49"/>
        <v>146008.33333333334</v>
      </c>
      <c r="N63" s="42">
        <f t="shared" si="54"/>
        <v>167006.25</v>
      </c>
      <c r="O63" s="43">
        <f t="shared" si="55"/>
        <v>0.15595973204595637</v>
      </c>
      <c r="P63" s="43">
        <f t="shared" si="56"/>
        <v>0.15671419482803783</v>
      </c>
      <c r="Q63" s="43">
        <f t="shared" si="57"/>
        <v>6.4520040417649027E-2</v>
      </c>
      <c r="R63" s="43">
        <f t="shared" si="58"/>
        <v>-0.37719396729164334</v>
      </c>
      <c r="S63" s="21">
        <f t="shared" si="59"/>
        <v>42613.426525568204</v>
      </c>
      <c r="T63" s="22">
        <f t="shared" si="14"/>
        <v>209619.67652556821</v>
      </c>
      <c r="U63" s="22">
        <f t="shared" si="15"/>
        <v>124392.82347443179</v>
      </c>
      <c r="V63" s="21">
        <f t="shared" si="60"/>
        <v>140960</v>
      </c>
      <c r="W63" s="21">
        <f t="shared" si="61"/>
        <v>140834</v>
      </c>
      <c r="X63" s="21">
        <f t="shared" si="62"/>
        <v>156231</v>
      </c>
      <c r="Y63" s="21" t="str">
        <f t="shared" si="63"/>
        <v/>
      </c>
      <c r="Z63" s="23">
        <f t="shared" si="16"/>
        <v>146008.33333333334</v>
      </c>
      <c r="AA63" s="20">
        <f t="shared" si="17"/>
        <v>3</v>
      </c>
      <c r="AB63" s="1" t="s">
        <v>863</v>
      </c>
      <c r="AE63" s="54"/>
      <c r="AF63" s="56">
        <f t="shared" si="13"/>
        <v>0</v>
      </c>
    </row>
    <row r="64" spans="1:32" ht="76.5" hidden="1" x14ac:dyDescent="0.2">
      <c r="A64" s="5" t="s">
        <v>124</v>
      </c>
      <c r="B64" s="10" t="s">
        <v>125</v>
      </c>
      <c r="C64" s="9" t="s">
        <v>17</v>
      </c>
      <c r="D64" s="12">
        <v>20</v>
      </c>
      <c r="E64" s="38">
        <v>145960</v>
      </c>
      <c r="F64" s="35">
        <f t="shared" si="50"/>
        <v>2919200</v>
      </c>
      <c r="G64" s="40">
        <v>139773</v>
      </c>
      <c r="H64" s="25">
        <f t="shared" si="51"/>
        <v>2795460</v>
      </c>
      <c r="I64" s="15">
        <v>156231</v>
      </c>
      <c r="J64" s="17">
        <f t="shared" si="52"/>
        <v>3124620</v>
      </c>
      <c r="K64" s="28">
        <v>180000</v>
      </c>
      <c r="L64" s="29">
        <f t="shared" si="53"/>
        <v>3600000</v>
      </c>
      <c r="M64" s="47">
        <f>N64</f>
        <v>155491</v>
      </c>
      <c r="N64" s="46">
        <f t="shared" si="54"/>
        <v>155491</v>
      </c>
      <c r="O64" s="43">
        <f t="shared" si="55"/>
        <v>6.1296152188872632E-2</v>
      </c>
      <c r="P64" s="43">
        <f t="shared" si="56"/>
        <v>0.1010862365024342</v>
      </c>
      <c r="Q64" s="43">
        <f t="shared" si="57"/>
        <v>-4.7591178910677545E-3</v>
      </c>
      <c r="R64" s="43">
        <f t="shared" si="58"/>
        <v>-0.15762327080023919</v>
      </c>
      <c r="S64" s="21">
        <f t="shared" si="59"/>
        <v>17693.069886257726</v>
      </c>
      <c r="T64" s="22">
        <f t="shared" si="14"/>
        <v>173184.06988625773</v>
      </c>
      <c r="U64" s="22">
        <f t="shared" si="15"/>
        <v>137797.93011374227</v>
      </c>
      <c r="V64" s="21">
        <f t="shared" si="60"/>
        <v>145960</v>
      </c>
      <c r="W64" s="21">
        <f t="shared" si="61"/>
        <v>139773</v>
      </c>
      <c r="X64" s="21">
        <f t="shared" si="62"/>
        <v>156231</v>
      </c>
      <c r="Y64" s="21" t="str">
        <f t="shared" si="63"/>
        <v/>
      </c>
      <c r="Z64" s="23">
        <f t="shared" si="16"/>
        <v>147321.33333333334</v>
      </c>
      <c r="AA64" s="20">
        <f t="shared" si="17"/>
        <v>3</v>
      </c>
      <c r="AB64" s="44" t="s">
        <v>873</v>
      </c>
      <c r="AE64" s="54"/>
      <c r="AF64" s="56">
        <f t="shared" si="13"/>
        <v>0</v>
      </c>
    </row>
    <row r="65" spans="1:32" ht="15" hidden="1" customHeight="1" x14ac:dyDescent="0.2">
      <c r="A65" s="5" t="s">
        <v>126</v>
      </c>
      <c r="B65" s="10" t="s">
        <v>127</v>
      </c>
      <c r="C65" s="9" t="s">
        <v>17</v>
      </c>
      <c r="D65" s="12">
        <v>450</v>
      </c>
      <c r="E65" s="38">
        <v>58852</v>
      </c>
      <c r="F65" s="35">
        <f t="shared" si="50"/>
        <v>26483400</v>
      </c>
      <c r="G65" s="40">
        <v>63969</v>
      </c>
      <c r="H65" s="25">
        <f t="shared" si="51"/>
        <v>28786050</v>
      </c>
      <c r="I65" s="16">
        <v>35450</v>
      </c>
      <c r="J65" s="17">
        <f t="shared" si="52"/>
        <v>15952500</v>
      </c>
      <c r="K65" s="28">
        <v>48000</v>
      </c>
      <c r="L65" s="29">
        <f t="shared" si="53"/>
        <v>21600000</v>
      </c>
      <c r="M65" s="47">
        <f t="shared" si="49"/>
        <v>56940.333333333336</v>
      </c>
      <c r="N65" s="42">
        <f t="shared" si="54"/>
        <v>51567.75</v>
      </c>
      <c r="O65" s="43">
        <f t="shared" si="55"/>
        <v>-0.14125592060929559</v>
      </c>
      <c r="P65" s="43">
        <f t="shared" si="56"/>
        <v>-0.24048460520383386</v>
      </c>
      <c r="Q65" s="43">
        <f t="shared" si="57"/>
        <v>0.31255484290084401</v>
      </c>
      <c r="R65" s="43">
        <f t="shared" si="58"/>
        <v>6.9185682912285329E-2</v>
      </c>
      <c r="S65" s="21">
        <f t="shared" si="59"/>
        <v>12640.701519957927</v>
      </c>
      <c r="T65" s="22">
        <f t="shared" si="14"/>
        <v>64208.451519957925</v>
      </c>
      <c r="U65" s="22">
        <f t="shared" si="15"/>
        <v>38927.048480042075</v>
      </c>
      <c r="V65" s="21">
        <f t="shared" si="60"/>
        <v>58852</v>
      </c>
      <c r="W65" s="21">
        <f t="shared" si="61"/>
        <v>63969</v>
      </c>
      <c r="X65" s="21" t="str">
        <f t="shared" si="62"/>
        <v/>
      </c>
      <c r="Y65" s="21">
        <f t="shared" si="63"/>
        <v>48000</v>
      </c>
      <c r="Z65" s="23">
        <f t="shared" si="16"/>
        <v>56940.333333333336</v>
      </c>
      <c r="AA65" s="20">
        <f t="shared" si="17"/>
        <v>3</v>
      </c>
      <c r="AB65" s="1" t="s">
        <v>863</v>
      </c>
      <c r="AE65" s="54"/>
      <c r="AF65" s="56">
        <f t="shared" si="13"/>
        <v>0</v>
      </c>
    </row>
    <row r="66" spans="1:32" s="61" customFormat="1" ht="345" customHeight="1" x14ac:dyDescent="0.2">
      <c r="A66" s="74" t="s">
        <v>128</v>
      </c>
      <c r="B66" s="116" t="s">
        <v>129</v>
      </c>
      <c r="C66" s="77" t="s">
        <v>17</v>
      </c>
      <c r="D66" s="189">
        <v>950</v>
      </c>
      <c r="E66" s="190">
        <v>50735</v>
      </c>
      <c r="F66" s="183">
        <f t="shared" si="50"/>
        <v>48198250</v>
      </c>
      <c r="G66" s="191">
        <v>48178</v>
      </c>
      <c r="H66" s="184">
        <f t="shared" si="51"/>
        <v>45769100</v>
      </c>
      <c r="I66" s="188">
        <v>36390</v>
      </c>
      <c r="J66" s="224">
        <f t="shared" si="52"/>
        <v>34570500</v>
      </c>
      <c r="K66" s="192">
        <v>48000</v>
      </c>
      <c r="L66" s="220">
        <f t="shared" si="53"/>
        <v>45600000</v>
      </c>
      <c r="M66" s="85">
        <f t="shared" si="49"/>
        <v>48971</v>
      </c>
      <c r="N66" s="225">
        <f t="shared" si="54"/>
        <v>45825.75</v>
      </c>
      <c r="O66" s="226">
        <f t="shared" si="55"/>
        <v>-0.10712863401035455</v>
      </c>
      <c r="P66" s="226">
        <f t="shared" si="56"/>
        <v>-5.1330311015095331E-2</v>
      </c>
      <c r="Q66" s="226">
        <f t="shared" si="57"/>
        <v>0.20590497700528632</v>
      </c>
      <c r="R66" s="226">
        <f t="shared" si="58"/>
        <v>-4.7446031979836656E-2</v>
      </c>
      <c r="S66" s="227">
        <f t="shared" si="59"/>
        <v>6413.385916710974</v>
      </c>
      <c r="T66" s="228">
        <f t="shared" si="14"/>
        <v>52239.135916710977</v>
      </c>
      <c r="U66" s="228">
        <f t="shared" si="15"/>
        <v>39412.364083289023</v>
      </c>
      <c r="V66" s="227">
        <f t="shared" si="60"/>
        <v>50735</v>
      </c>
      <c r="W66" s="227">
        <f t="shared" si="61"/>
        <v>48178</v>
      </c>
      <c r="X66" s="227" t="str">
        <f t="shared" si="62"/>
        <v/>
      </c>
      <c r="Y66" s="227">
        <f t="shared" si="63"/>
        <v>48000</v>
      </c>
      <c r="Z66" s="86">
        <f t="shared" si="16"/>
        <v>48971</v>
      </c>
      <c r="AA66" s="229">
        <f t="shared" si="17"/>
        <v>3</v>
      </c>
      <c r="AB66" s="73" t="s">
        <v>863</v>
      </c>
      <c r="AC66" s="73"/>
      <c r="AD66" s="73"/>
      <c r="AE66" s="186">
        <v>50</v>
      </c>
      <c r="AF66" s="187">
        <f t="shared" si="13"/>
        <v>2448550</v>
      </c>
    </row>
    <row r="67" spans="1:32" s="61" customFormat="1" ht="345" customHeight="1" x14ac:dyDescent="0.2">
      <c r="A67" s="74" t="s">
        <v>130</v>
      </c>
      <c r="B67" s="116" t="s">
        <v>131</v>
      </c>
      <c r="C67" s="77" t="s">
        <v>17</v>
      </c>
      <c r="D67" s="189">
        <v>250</v>
      </c>
      <c r="E67" s="190">
        <v>38133</v>
      </c>
      <c r="F67" s="183">
        <f t="shared" si="50"/>
        <v>9533250</v>
      </c>
      <c r="G67" s="191">
        <v>34884</v>
      </c>
      <c r="H67" s="184">
        <f t="shared" si="51"/>
        <v>8721000</v>
      </c>
      <c r="I67" s="188">
        <v>39524</v>
      </c>
      <c r="J67" s="224">
        <f t="shared" si="52"/>
        <v>9881000</v>
      </c>
      <c r="K67" s="192">
        <v>60000</v>
      </c>
      <c r="L67" s="220">
        <f t="shared" si="53"/>
        <v>15000000</v>
      </c>
      <c r="M67" s="85">
        <f t="shared" si="49"/>
        <v>37513.666666666664</v>
      </c>
      <c r="N67" s="225">
        <f t="shared" si="54"/>
        <v>43135.25</v>
      </c>
      <c r="O67" s="226">
        <f t="shared" si="55"/>
        <v>0.11596663981314581</v>
      </c>
      <c r="P67" s="226">
        <f t="shared" si="56"/>
        <v>0.19128786781112894</v>
      </c>
      <c r="Q67" s="226">
        <f t="shared" si="57"/>
        <v>8.3719231950666773E-2</v>
      </c>
      <c r="R67" s="226">
        <f t="shared" si="58"/>
        <v>-0.39097373957494153</v>
      </c>
      <c r="S67" s="227">
        <f t="shared" si="59"/>
        <v>11410.032876815036</v>
      </c>
      <c r="T67" s="228">
        <f t="shared" si="14"/>
        <v>54545.282876815036</v>
      </c>
      <c r="U67" s="228">
        <f t="shared" si="15"/>
        <v>31725.217123184964</v>
      </c>
      <c r="V67" s="227">
        <f t="shared" si="60"/>
        <v>38133</v>
      </c>
      <c r="W67" s="227">
        <f t="shared" si="61"/>
        <v>34884</v>
      </c>
      <c r="X67" s="227">
        <f t="shared" si="62"/>
        <v>39524</v>
      </c>
      <c r="Y67" s="227" t="str">
        <f t="shared" si="63"/>
        <v/>
      </c>
      <c r="Z67" s="86">
        <f t="shared" si="16"/>
        <v>37513.666666666664</v>
      </c>
      <c r="AA67" s="229">
        <f t="shared" si="17"/>
        <v>3</v>
      </c>
      <c r="AB67" s="73" t="s">
        <v>863</v>
      </c>
      <c r="AC67" s="73"/>
      <c r="AD67" s="73"/>
      <c r="AE67" s="186">
        <v>50</v>
      </c>
      <c r="AF67" s="187">
        <f t="shared" si="13"/>
        <v>1875683.3333333333</v>
      </c>
    </row>
    <row r="68" spans="1:32" s="61" customFormat="1" ht="345" customHeight="1" x14ac:dyDescent="0.2">
      <c r="A68" s="74" t="s">
        <v>132</v>
      </c>
      <c r="B68" s="116" t="s">
        <v>133</v>
      </c>
      <c r="C68" s="77" t="s">
        <v>17</v>
      </c>
      <c r="D68" s="189">
        <v>1550</v>
      </c>
      <c r="E68" s="190">
        <v>155000</v>
      </c>
      <c r="F68" s="183">
        <f t="shared" si="50"/>
        <v>240250000</v>
      </c>
      <c r="G68" s="191">
        <v>152339</v>
      </c>
      <c r="H68" s="184">
        <f t="shared" si="51"/>
        <v>236125450</v>
      </c>
      <c r="I68" s="188">
        <v>50600</v>
      </c>
      <c r="J68" s="224">
        <f t="shared" si="52"/>
        <v>78430000</v>
      </c>
      <c r="K68" s="192">
        <v>50000</v>
      </c>
      <c r="L68" s="220">
        <f t="shared" si="53"/>
        <v>77500000</v>
      </c>
      <c r="M68" s="85">
        <f t="shared" si="49"/>
        <v>101984.75</v>
      </c>
      <c r="N68" s="225">
        <f t="shared" si="54"/>
        <v>101984.75</v>
      </c>
      <c r="O68" s="226">
        <f t="shared" si="55"/>
        <v>-0.51983507338106927</v>
      </c>
      <c r="P68" s="226">
        <f t="shared" si="56"/>
        <v>-0.49374293705676586</v>
      </c>
      <c r="Q68" s="226">
        <f t="shared" si="57"/>
        <v>0.50384738894785741</v>
      </c>
      <c r="R68" s="226">
        <f t="shared" si="58"/>
        <v>0.50973062148997772</v>
      </c>
      <c r="S68" s="227">
        <f t="shared" si="59"/>
        <v>59690.797701572061</v>
      </c>
      <c r="T68" s="228">
        <f t="shared" si="14"/>
        <v>161675.54770157207</v>
      </c>
      <c r="U68" s="228">
        <f t="shared" si="15"/>
        <v>42293.952298427939</v>
      </c>
      <c r="V68" s="227">
        <f t="shared" si="60"/>
        <v>155000</v>
      </c>
      <c r="W68" s="227">
        <f t="shared" si="61"/>
        <v>152339</v>
      </c>
      <c r="X68" s="227">
        <f t="shared" si="62"/>
        <v>50600</v>
      </c>
      <c r="Y68" s="227">
        <f t="shared" si="63"/>
        <v>50000</v>
      </c>
      <c r="Z68" s="86">
        <f t="shared" si="16"/>
        <v>101984.75</v>
      </c>
      <c r="AA68" s="229">
        <f t="shared" si="17"/>
        <v>4</v>
      </c>
      <c r="AB68" s="73" t="s">
        <v>863</v>
      </c>
      <c r="AC68" s="73"/>
      <c r="AD68" s="73"/>
      <c r="AE68" s="186">
        <v>1100</v>
      </c>
      <c r="AF68" s="187">
        <f t="shared" si="13"/>
        <v>112183225</v>
      </c>
    </row>
    <row r="69" spans="1:32" ht="89.25" hidden="1" customHeight="1" x14ac:dyDescent="0.2">
      <c r="A69" s="5" t="s">
        <v>132</v>
      </c>
      <c r="B69" s="10" t="s">
        <v>134</v>
      </c>
      <c r="C69" s="9" t="s">
        <v>17</v>
      </c>
      <c r="D69" s="12">
        <v>250</v>
      </c>
      <c r="E69" s="38">
        <v>198400</v>
      </c>
      <c r="F69" s="35">
        <f t="shared" si="50"/>
        <v>49600000</v>
      </c>
      <c r="G69" s="40">
        <v>181456</v>
      </c>
      <c r="H69" s="25">
        <f t="shared" si="51"/>
        <v>45364000</v>
      </c>
      <c r="I69" s="15">
        <v>52600</v>
      </c>
      <c r="J69" s="17">
        <f t="shared" si="52"/>
        <v>13150000</v>
      </c>
      <c r="K69" s="28">
        <v>60000</v>
      </c>
      <c r="L69" s="29">
        <f t="shared" si="53"/>
        <v>15000000</v>
      </c>
      <c r="M69" s="47">
        <f t="shared" si="49"/>
        <v>123114</v>
      </c>
      <c r="N69" s="42">
        <f t="shared" si="54"/>
        <v>123114</v>
      </c>
      <c r="O69" s="43">
        <f t="shared" si="55"/>
        <v>-0.61151453124746169</v>
      </c>
      <c r="P69" s="43">
        <f t="shared" si="56"/>
        <v>-0.47388599184495672</v>
      </c>
      <c r="Q69" s="43">
        <f t="shared" si="57"/>
        <v>0.57275370794548142</v>
      </c>
      <c r="R69" s="43">
        <f t="shared" si="58"/>
        <v>0.512646815146937</v>
      </c>
      <c r="S69" s="21">
        <f t="shared" si="59"/>
        <v>77518.539614727008</v>
      </c>
      <c r="T69" s="22">
        <f t="shared" si="14"/>
        <v>200632.53961472702</v>
      </c>
      <c r="U69" s="22">
        <f t="shared" si="15"/>
        <v>45595.460385272992</v>
      </c>
      <c r="V69" s="21">
        <f t="shared" si="60"/>
        <v>198400</v>
      </c>
      <c r="W69" s="21">
        <f t="shared" si="61"/>
        <v>181456</v>
      </c>
      <c r="X69" s="21">
        <f t="shared" si="62"/>
        <v>52600</v>
      </c>
      <c r="Y69" s="21">
        <f t="shared" si="63"/>
        <v>60000</v>
      </c>
      <c r="Z69" s="23">
        <f t="shared" si="16"/>
        <v>123114</v>
      </c>
      <c r="AA69" s="20">
        <f t="shared" si="17"/>
        <v>4</v>
      </c>
      <c r="AB69" s="1" t="s">
        <v>863</v>
      </c>
      <c r="AE69" s="54"/>
      <c r="AF69" s="56">
        <f t="shared" si="13"/>
        <v>0</v>
      </c>
    </row>
    <row r="70" spans="1:32" s="61" customFormat="1" ht="345" customHeight="1" x14ac:dyDescent="0.2">
      <c r="A70" s="74" t="s">
        <v>135</v>
      </c>
      <c r="B70" s="116" t="s">
        <v>136</v>
      </c>
      <c r="C70" s="77" t="s">
        <v>17</v>
      </c>
      <c r="D70" s="189">
        <v>100</v>
      </c>
      <c r="E70" s="190">
        <v>16936</v>
      </c>
      <c r="F70" s="183">
        <f t="shared" si="50"/>
        <v>1693600</v>
      </c>
      <c r="G70" s="191">
        <v>18366</v>
      </c>
      <c r="H70" s="184">
        <f t="shared" si="51"/>
        <v>1836600</v>
      </c>
      <c r="I70" s="188">
        <v>28900</v>
      </c>
      <c r="J70" s="224">
        <f t="shared" si="52"/>
        <v>2890000</v>
      </c>
      <c r="K70" s="192">
        <v>35000</v>
      </c>
      <c r="L70" s="220">
        <f t="shared" si="53"/>
        <v>3500000</v>
      </c>
      <c r="M70" s="85">
        <f t="shared" si="49"/>
        <v>21400.666666666668</v>
      </c>
      <c r="N70" s="225">
        <f t="shared" si="54"/>
        <v>24800.5</v>
      </c>
      <c r="O70" s="226">
        <f t="shared" si="55"/>
        <v>0.31711054212616685</v>
      </c>
      <c r="P70" s="226">
        <f t="shared" si="56"/>
        <v>0.25945041430616322</v>
      </c>
      <c r="Q70" s="226">
        <f t="shared" si="57"/>
        <v>-0.16529908671196147</v>
      </c>
      <c r="R70" s="226">
        <f t="shared" si="58"/>
        <v>-0.41126186972036849</v>
      </c>
      <c r="S70" s="227">
        <f t="shared" si="59"/>
        <v>8642.7011788367799</v>
      </c>
      <c r="T70" s="228">
        <f t="shared" si="14"/>
        <v>33443.201178836782</v>
      </c>
      <c r="U70" s="228">
        <f t="shared" si="15"/>
        <v>16157.79882116322</v>
      </c>
      <c r="V70" s="227">
        <f t="shared" si="60"/>
        <v>16936</v>
      </c>
      <c r="W70" s="227">
        <f t="shared" si="61"/>
        <v>18366</v>
      </c>
      <c r="X70" s="227">
        <f t="shared" si="62"/>
        <v>28900</v>
      </c>
      <c r="Y70" s="227" t="str">
        <f t="shared" si="63"/>
        <v/>
      </c>
      <c r="Z70" s="86">
        <f t="shared" si="16"/>
        <v>21400.666666666668</v>
      </c>
      <c r="AA70" s="229">
        <f t="shared" si="17"/>
        <v>3</v>
      </c>
      <c r="AB70" s="73" t="s">
        <v>863</v>
      </c>
      <c r="AC70" s="73"/>
      <c r="AD70" s="73"/>
      <c r="AE70" s="186">
        <v>80</v>
      </c>
      <c r="AF70" s="187">
        <f t="shared" si="13"/>
        <v>1712053.3333333335</v>
      </c>
    </row>
    <row r="71" spans="1:32" ht="15.75" hidden="1" customHeight="1" x14ac:dyDescent="0.2">
      <c r="A71" s="8">
        <v>6</v>
      </c>
      <c r="B71" s="255" t="s">
        <v>137</v>
      </c>
      <c r="C71" s="255"/>
      <c r="D71" s="255"/>
      <c r="E71" s="255"/>
      <c r="F71" s="255"/>
      <c r="G71" s="49"/>
      <c r="H71" s="49"/>
      <c r="I71" s="49"/>
      <c r="J71" s="49"/>
      <c r="K71" s="49"/>
      <c r="L71" s="49"/>
      <c r="M71" s="48"/>
      <c r="N71" s="256"/>
      <c r="O71" s="257"/>
      <c r="P71" s="257"/>
      <c r="Q71" s="257"/>
      <c r="R71" s="257"/>
      <c r="S71" s="257"/>
      <c r="T71" s="257"/>
      <c r="U71" s="257"/>
      <c r="V71" s="257"/>
      <c r="W71" s="257"/>
      <c r="X71" s="257"/>
      <c r="Y71" s="257"/>
      <c r="Z71" s="257"/>
      <c r="AA71" s="258"/>
      <c r="AB71" s="1" t="s">
        <v>863</v>
      </c>
      <c r="AE71" s="54"/>
      <c r="AF71" s="56">
        <f t="shared" si="13"/>
        <v>0</v>
      </c>
    </row>
    <row r="72" spans="1:32" ht="51" hidden="1" customHeight="1" x14ac:dyDescent="0.2">
      <c r="A72" s="5" t="s">
        <v>138</v>
      </c>
      <c r="B72" s="6" t="s">
        <v>139</v>
      </c>
      <c r="C72" s="9" t="s">
        <v>17</v>
      </c>
      <c r="D72" s="12">
        <v>300</v>
      </c>
      <c r="E72" s="38">
        <v>420180</v>
      </c>
      <c r="F72" s="35">
        <f t="shared" ref="F72:F90" si="64">+D72*E72</f>
        <v>126054000</v>
      </c>
      <c r="G72" s="40">
        <v>407454</v>
      </c>
      <c r="H72" s="25">
        <f t="shared" ref="H72:H90" si="65">+D72*G72</f>
        <v>122236200</v>
      </c>
      <c r="I72" s="16">
        <v>41809</v>
      </c>
      <c r="J72" s="17">
        <f t="shared" ref="J72:J90" si="66">+I72*D72</f>
        <v>12542700</v>
      </c>
      <c r="K72" s="28">
        <v>35000</v>
      </c>
      <c r="L72" s="29">
        <f t="shared" ref="L72:L90" si="67">+K72*D72</f>
        <v>10500000</v>
      </c>
      <c r="M72" s="47">
        <f t="shared" si="49"/>
        <v>226110.75</v>
      </c>
      <c r="N72" s="42">
        <f t="shared" ref="N72:N90" si="68">AVERAGE(E72,G72,I72,K72)</f>
        <v>226110.75</v>
      </c>
      <c r="O72" s="43">
        <f t="shared" ref="O72:O90" si="69">1-E72/N72</f>
        <v>-0.85829289407956066</v>
      </c>
      <c r="P72" s="43">
        <f t="shared" ref="P72:P90" si="70">1-G72/N72</f>
        <v>-0.80201074031199315</v>
      </c>
      <c r="Q72" s="43">
        <f t="shared" ref="Q72:Q90" si="71">1-I72/N72</f>
        <v>0.8150950363925642</v>
      </c>
      <c r="R72" s="43">
        <f t="shared" ref="R72:R90" si="72">1-K72/N72</f>
        <v>0.8452085979989894</v>
      </c>
      <c r="S72" s="21">
        <f t="shared" ref="S72:S90" si="73">STDEV(E72,G72,I72,K72)</f>
        <v>216824.58496424399</v>
      </c>
      <c r="T72" s="22">
        <f t="shared" si="14"/>
        <v>442935.33496424399</v>
      </c>
      <c r="U72" s="22">
        <f t="shared" si="15"/>
        <v>9286.1650357560138</v>
      </c>
      <c r="V72" s="21">
        <f t="shared" ref="V72:V90" si="74">IF(AND(E72&lt;=$T72,E72&gt;=$U72),E72,"")</f>
        <v>420180</v>
      </c>
      <c r="W72" s="21">
        <f t="shared" ref="W72:W90" si="75">IF(AND(G72&lt;=$T72,G72&gt;=$U72),G72,"")</f>
        <v>407454</v>
      </c>
      <c r="X72" s="21">
        <f t="shared" ref="X72:X90" si="76">IF(AND(I72&lt;=$T72,I72&gt;=$U72),I72,"")</f>
        <v>41809</v>
      </c>
      <c r="Y72" s="21">
        <f t="shared" ref="Y72:Y90" si="77">IF(AND(K72&lt;=$T72,K72&gt;=$U72),K72,"")</f>
        <v>35000</v>
      </c>
      <c r="Z72" s="23">
        <f t="shared" si="16"/>
        <v>226110.75</v>
      </c>
      <c r="AA72" s="20">
        <f t="shared" si="17"/>
        <v>4</v>
      </c>
      <c r="AB72" s="1" t="s">
        <v>863</v>
      </c>
      <c r="AE72" s="54"/>
      <c r="AF72" s="56">
        <f t="shared" si="13"/>
        <v>0</v>
      </c>
    </row>
    <row r="73" spans="1:32" ht="15" hidden="1" customHeight="1" x14ac:dyDescent="0.2">
      <c r="A73" s="5" t="s">
        <v>140</v>
      </c>
      <c r="B73" s="6" t="s">
        <v>141</v>
      </c>
      <c r="C73" s="9" t="s">
        <v>17</v>
      </c>
      <c r="D73" s="12">
        <v>100</v>
      </c>
      <c r="E73" s="38">
        <v>195100</v>
      </c>
      <c r="F73" s="35">
        <f t="shared" si="64"/>
        <v>19510000</v>
      </c>
      <c r="G73" s="40">
        <v>204192</v>
      </c>
      <c r="H73" s="25">
        <f t="shared" si="65"/>
        <v>20419200</v>
      </c>
      <c r="I73" s="16">
        <v>59484</v>
      </c>
      <c r="J73" s="17">
        <f t="shared" si="66"/>
        <v>5948400</v>
      </c>
      <c r="K73" s="28">
        <v>45000</v>
      </c>
      <c r="L73" s="29">
        <f t="shared" si="67"/>
        <v>4500000</v>
      </c>
      <c r="M73" s="47">
        <f t="shared" si="49"/>
        <v>125944</v>
      </c>
      <c r="N73" s="42">
        <f t="shared" si="68"/>
        <v>125944</v>
      </c>
      <c r="O73" s="43">
        <f t="shared" si="69"/>
        <v>-0.54910118782951156</v>
      </c>
      <c r="P73" s="43">
        <f t="shared" si="70"/>
        <v>-0.62129200279489294</v>
      </c>
      <c r="Q73" s="43">
        <f t="shared" si="71"/>
        <v>0.52769484850409709</v>
      </c>
      <c r="R73" s="43">
        <f t="shared" si="72"/>
        <v>0.64269834212030741</v>
      </c>
      <c r="S73" s="21">
        <f t="shared" si="73"/>
        <v>85389.625786742967</v>
      </c>
      <c r="T73" s="22">
        <f t="shared" si="14"/>
        <v>211333.62578674295</v>
      </c>
      <c r="U73" s="22">
        <f t="shared" si="15"/>
        <v>40554.374213257033</v>
      </c>
      <c r="V73" s="21">
        <f t="shared" si="74"/>
        <v>195100</v>
      </c>
      <c r="W73" s="21">
        <f t="shared" si="75"/>
        <v>204192</v>
      </c>
      <c r="X73" s="21">
        <f t="shared" si="76"/>
        <v>59484</v>
      </c>
      <c r="Y73" s="21">
        <f t="shared" si="77"/>
        <v>45000</v>
      </c>
      <c r="Z73" s="23">
        <f t="shared" si="16"/>
        <v>125944</v>
      </c>
      <c r="AA73" s="20">
        <f t="shared" si="17"/>
        <v>4</v>
      </c>
      <c r="AB73" s="1" t="s">
        <v>863</v>
      </c>
      <c r="AE73" s="54"/>
      <c r="AF73" s="56">
        <f t="shared" si="13"/>
        <v>0</v>
      </c>
    </row>
    <row r="74" spans="1:32" ht="51" hidden="1" customHeight="1" x14ac:dyDescent="0.2">
      <c r="A74" s="5" t="s">
        <v>142</v>
      </c>
      <c r="B74" s="6" t="s">
        <v>143</v>
      </c>
      <c r="C74" s="9" t="s">
        <v>17</v>
      </c>
      <c r="D74" s="12">
        <v>100</v>
      </c>
      <c r="E74" s="38">
        <v>220000</v>
      </c>
      <c r="F74" s="35">
        <f t="shared" si="64"/>
        <v>22000000</v>
      </c>
      <c r="G74" s="40">
        <v>223031</v>
      </c>
      <c r="H74" s="25">
        <f t="shared" si="65"/>
        <v>22303100</v>
      </c>
      <c r="I74" s="16">
        <v>50891</v>
      </c>
      <c r="J74" s="17">
        <f t="shared" si="66"/>
        <v>5089100</v>
      </c>
      <c r="K74" s="28">
        <v>45000</v>
      </c>
      <c r="L74" s="29">
        <f t="shared" si="67"/>
        <v>4500000</v>
      </c>
      <c r="M74" s="47">
        <f t="shared" si="49"/>
        <v>134730.5</v>
      </c>
      <c r="N74" s="42">
        <f t="shared" si="68"/>
        <v>134730.5</v>
      </c>
      <c r="O74" s="43">
        <f t="shared" si="69"/>
        <v>-0.63288936061248191</v>
      </c>
      <c r="P74" s="43">
        <f t="shared" si="70"/>
        <v>-0.65538612266710206</v>
      </c>
      <c r="Q74" s="43">
        <f t="shared" si="71"/>
        <v>0.6222755797685009</v>
      </c>
      <c r="R74" s="43">
        <f t="shared" si="72"/>
        <v>0.66599990351108329</v>
      </c>
      <c r="S74" s="21">
        <f t="shared" si="73"/>
        <v>100247.17838256928</v>
      </c>
      <c r="T74" s="22">
        <f t="shared" si="14"/>
        <v>234977.67838256928</v>
      </c>
      <c r="U74" s="22">
        <f t="shared" si="15"/>
        <v>34483.321617430716</v>
      </c>
      <c r="V74" s="21">
        <f t="shared" si="74"/>
        <v>220000</v>
      </c>
      <c r="W74" s="21">
        <f t="shared" si="75"/>
        <v>223031</v>
      </c>
      <c r="X74" s="21">
        <f t="shared" si="76"/>
        <v>50891</v>
      </c>
      <c r="Y74" s="21">
        <f t="shared" si="77"/>
        <v>45000</v>
      </c>
      <c r="Z74" s="23">
        <f t="shared" si="16"/>
        <v>134730.5</v>
      </c>
      <c r="AA74" s="20">
        <f t="shared" si="17"/>
        <v>4</v>
      </c>
      <c r="AB74" s="1" t="s">
        <v>863</v>
      </c>
      <c r="AE74" s="54"/>
      <c r="AF74" s="56">
        <f t="shared" si="13"/>
        <v>0</v>
      </c>
    </row>
    <row r="75" spans="1:32" s="61" customFormat="1" ht="345" customHeight="1" x14ac:dyDescent="0.2">
      <c r="A75" s="74" t="s">
        <v>144</v>
      </c>
      <c r="B75" s="116" t="s">
        <v>145</v>
      </c>
      <c r="C75" s="77" t="s">
        <v>17</v>
      </c>
      <c r="D75" s="189">
        <v>400</v>
      </c>
      <c r="E75" s="190">
        <v>238870</v>
      </c>
      <c r="F75" s="183">
        <f t="shared" si="64"/>
        <v>95548000</v>
      </c>
      <c r="G75" s="191">
        <v>248864</v>
      </c>
      <c r="H75" s="184">
        <f t="shared" si="65"/>
        <v>99545600</v>
      </c>
      <c r="I75" s="188">
        <v>139800</v>
      </c>
      <c r="J75" s="224">
        <f t="shared" si="66"/>
        <v>55920000</v>
      </c>
      <c r="K75" s="192">
        <v>180000</v>
      </c>
      <c r="L75" s="220">
        <f t="shared" si="67"/>
        <v>72000000</v>
      </c>
      <c r="M75" s="85">
        <f t="shared" si="49"/>
        <v>222578</v>
      </c>
      <c r="N75" s="225">
        <f t="shared" si="68"/>
        <v>201883.5</v>
      </c>
      <c r="O75" s="226">
        <f t="shared" si="69"/>
        <v>-0.18320714669599059</v>
      </c>
      <c r="P75" s="226">
        <f t="shared" si="70"/>
        <v>-0.23271094467849029</v>
      </c>
      <c r="Q75" s="226">
        <f t="shared" si="71"/>
        <v>0.30752141705488556</v>
      </c>
      <c r="R75" s="226">
        <f t="shared" si="72"/>
        <v>0.10839667431959521</v>
      </c>
      <c r="S75" s="227">
        <f t="shared" si="73"/>
        <v>51343.344609274012</v>
      </c>
      <c r="T75" s="228">
        <f t="shared" si="14"/>
        <v>253226.84460927401</v>
      </c>
      <c r="U75" s="228">
        <f t="shared" si="15"/>
        <v>150540.15539072599</v>
      </c>
      <c r="V75" s="227">
        <f t="shared" si="74"/>
        <v>238870</v>
      </c>
      <c r="W75" s="227">
        <f t="shared" si="75"/>
        <v>248864</v>
      </c>
      <c r="X75" s="227" t="str">
        <f t="shared" si="76"/>
        <v/>
      </c>
      <c r="Y75" s="227">
        <f t="shared" si="77"/>
        <v>180000</v>
      </c>
      <c r="Z75" s="86">
        <f t="shared" si="16"/>
        <v>222578</v>
      </c>
      <c r="AA75" s="229">
        <f t="shared" si="17"/>
        <v>3</v>
      </c>
      <c r="AB75" s="73" t="s">
        <v>863</v>
      </c>
      <c r="AC75" s="73"/>
      <c r="AD75" s="73"/>
      <c r="AE75" s="186">
        <v>600</v>
      </c>
      <c r="AF75" s="187">
        <f t="shared" ref="AF75:AF138" si="78">+AE75*M75</f>
        <v>133546800</v>
      </c>
    </row>
    <row r="76" spans="1:32" ht="38.25" hidden="1" customHeight="1" x14ac:dyDescent="0.2">
      <c r="A76" s="5" t="s">
        <v>146</v>
      </c>
      <c r="B76" s="6" t="s">
        <v>147</v>
      </c>
      <c r="C76" s="9" t="s">
        <v>17</v>
      </c>
      <c r="D76" s="12">
        <v>100</v>
      </c>
      <c r="E76" s="38">
        <v>162000</v>
      </c>
      <c r="F76" s="35">
        <f t="shared" si="64"/>
        <v>16200000</v>
      </c>
      <c r="G76" s="40">
        <v>149928</v>
      </c>
      <c r="H76" s="25">
        <f t="shared" si="65"/>
        <v>14992800</v>
      </c>
      <c r="I76" s="15">
        <v>124300</v>
      </c>
      <c r="J76" s="17">
        <f t="shared" si="66"/>
        <v>12430000</v>
      </c>
      <c r="K76" s="28">
        <v>550000</v>
      </c>
      <c r="L76" s="29">
        <f t="shared" si="67"/>
        <v>55000000</v>
      </c>
      <c r="M76" s="47">
        <f t="shared" si="49"/>
        <v>145409.33333333334</v>
      </c>
      <c r="N76" s="42">
        <f t="shared" si="68"/>
        <v>246557</v>
      </c>
      <c r="O76" s="43">
        <f t="shared" si="69"/>
        <v>0.34295112286408413</v>
      </c>
      <c r="P76" s="43">
        <f t="shared" si="70"/>
        <v>0.3919134317825087</v>
      </c>
      <c r="Q76" s="43">
        <f t="shared" si="71"/>
        <v>0.49585694180250406</v>
      </c>
      <c r="R76" s="43">
        <f t="shared" si="72"/>
        <v>-1.2307214964490969</v>
      </c>
      <c r="S76" s="21">
        <f t="shared" si="73"/>
        <v>202905.1323385718</v>
      </c>
      <c r="T76" s="22">
        <f t="shared" ref="T76:T139" si="79">N76+S76</f>
        <v>449462.13233857183</v>
      </c>
      <c r="U76" s="22">
        <f t="shared" ref="U76:U139" si="80">N76-S76</f>
        <v>43651.867661428201</v>
      </c>
      <c r="V76" s="21">
        <f t="shared" si="74"/>
        <v>162000</v>
      </c>
      <c r="W76" s="21">
        <f t="shared" si="75"/>
        <v>149928</v>
      </c>
      <c r="X76" s="21">
        <f t="shared" si="76"/>
        <v>124300</v>
      </c>
      <c r="Y76" s="21" t="str">
        <f t="shared" si="77"/>
        <v/>
      </c>
      <c r="Z76" s="23">
        <f t="shared" ref="Z76:Z139" si="81">AVERAGE(V76:Y76)</f>
        <v>145409.33333333334</v>
      </c>
      <c r="AA76" s="20">
        <f t="shared" ref="AA76:AA139" si="82">COUNT(V76:Y76)</f>
        <v>3</v>
      </c>
      <c r="AB76" s="1" t="s">
        <v>863</v>
      </c>
      <c r="AE76" s="54"/>
      <c r="AF76" s="56">
        <f t="shared" si="78"/>
        <v>0</v>
      </c>
    </row>
    <row r="77" spans="1:32" ht="25.5" hidden="1" customHeight="1" x14ac:dyDescent="0.2">
      <c r="A77" s="5" t="s">
        <v>148</v>
      </c>
      <c r="B77" s="6" t="s">
        <v>149</v>
      </c>
      <c r="C77" s="9" t="s">
        <v>20</v>
      </c>
      <c r="D77" s="12">
        <v>100</v>
      </c>
      <c r="E77" s="38">
        <v>142576</v>
      </c>
      <c r="F77" s="35">
        <f t="shared" si="64"/>
        <v>14257600</v>
      </c>
      <c r="G77" s="40">
        <v>134503</v>
      </c>
      <c r="H77" s="25">
        <f t="shared" si="65"/>
        <v>13450300</v>
      </c>
      <c r="I77" s="15">
        <v>77600</v>
      </c>
      <c r="J77" s="17">
        <f t="shared" si="66"/>
        <v>7760000</v>
      </c>
      <c r="K77" s="28">
        <v>250000</v>
      </c>
      <c r="L77" s="29">
        <f t="shared" si="67"/>
        <v>25000000</v>
      </c>
      <c r="M77" s="47">
        <f t="shared" si="49"/>
        <v>138539.5</v>
      </c>
      <c r="N77" s="42">
        <f t="shared" si="68"/>
        <v>151169.75</v>
      </c>
      <c r="O77" s="43">
        <f t="shared" si="69"/>
        <v>5.6848344328147671E-2</v>
      </c>
      <c r="P77" s="43">
        <f t="shared" si="70"/>
        <v>0.11025188571126165</v>
      </c>
      <c r="Q77" s="43">
        <f t="shared" si="71"/>
        <v>0.48666978677943173</v>
      </c>
      <c r="R77" s="43">
        <f t="shared" si="72"/>
        <v>-0.65377001681884117</v>
      </c>
      <c r="S77" s="21">
        <f t="shared" si="73"/>
        <v>71952.668527650865</v>
      </c>
      <c r="T77" s="22">
        <f t="shared" si="79"/>
        <v>223122.41852765088</v>
      </c>
      <c r="U77" s="22">
        <f t="shared" si="80"/>
        <v>79217.081472349135</v>
      </c>
      <c r="V77" s="21">
        <f t="shared" si="74"/>
        <v>142576</v>
      </c>
      <c r="W77" s="21">
        <f t="shared" si="75"/>
        <v>134503</v>
      </c>
      <c r="X77" s="21" t="str">
        <f t="shared" si="76"/>
        <v/>
      </c>
      <c r="Y77" s="21" t="str">
        <f t="shared" si="77"/>
        <v/>
      </c>
      <c r="Z77" s="23">
        <f t="shared" si="81"/>
        <v>138539.5</v>
      </c>
      <c r="AA77" s="20">
        <f t="shared" si="82"/>
        <v>2</v>
      </c>
      <c r="AB77" s="1" t="s">
        <v>863</v>
      </c>
      <c r="AE77" s="54"/>
      <c r="AF77" s="56">
        <f t="shared" si="78"/>
        <v>0</v>
      </c>
    </row>
    <row r="78" spans="1:32" ht="15" hidden="1" x14ac:dyDescent="0.2">
      <c r="A78" s="5" t="s">
        <v>150</v>
      </c>
      <c r="B78" s="6" t="s">
        <v>151</v>
      </c>
      <c r="C78" s="9" t="s">
        <v>17</v>
      </c>
      <c r="D78" s="12">
        <v>100</v>
      </c>
      <c r="E78" s="38">
        <v>148600</v>
      </c>
      <c r="F78" s="35">
        <f t="shared" si="64"/>
        <v>14860000</v>
      </c>
      <c r="G78" s="40">
        <v>161523</v>
      </c>
      <c r="H78" s="25">
        <f t="shared" si="65"/>
        <v>16152300</v>
      </c>
      <c r="I78" s="16">
        <v>115800</v>
      </c>
      <c r="J78" s="17">
        <f t="shared" si="66"/>
        <v>11580000</v>
      </c>
      <c r="K78" s="28">
        <v>120000</v>
      </c>
      <c r="L78" s="29">
        <f t="shared" si="67"/>
        <v>12000000</v>
      </c>
      <c r="M78" s="47">
        <f>N78</f>
        <v>136480.75</v>
      </c>
      <c r="N78" s="46">
        <f t="shared" si="68"/>
        <v>136480.75</v>
      </c>
      <c r="O78" s="43">
        <f t="shared" si="69"/>
        <v>-8.8798237114025236E-2</v>
      </c>
      <c r="P78" s="43">
        <f t="shared" si="70"/>
        <v>-0.18348558313168706</v>
      </c>
      <c r="Q78" s="43">
        <f t="shared" si="71"/>
        <v>0.15152869543873404</v>
      </c>
      <c r="R78" s="43">
        <f t="shared" si="72"/>
        <v>0.12075512480697825</v>
      </c>
      <c r="S78" s="21">
        <f t="shared" si="73"/>
        <v>22160.768990493088</v>
      </c>
      <c r="T78" s="22">
        <f t="shared" si="79"/>
        <v>158641.51899049309</v>
      </c>
      <c r="U78" s="22">
        <f t="shared" si="80"/>
        <v>114319.98100950691</v>
      </c>
      <c r="V78" s="21">
        <f t="shared" si="74"/>
        <v>148600</v>
      </c>
      <c r="W78" s="21" t="str">
        <f t="shared" si="75"/>
        <v/>
      </c>
      <c r="X78" s="21">
        <f t="shared" si="76"/>
        <v>115800</v>
      </c>
      <c r="Y78" s="21">
        <f t="shared" si="77"/>
        <v>120000</v>
      </c>
      <c r="Z78" s="23">
        <f t="shared" si="81"/>
        <v>128133.33333333333</v>
      </c>
      <c r="AA78" s="20">
        <f t="shared" si="82"/>
        <v>3</v>
      </c>
      <c r="AB78" s="44" t="s">
        <v>873</v>
      </c>
      <c r="AE78" s="54"/>
      <c r="AF78" s="56">
        <f t="shared" si="78"/>
        <v>0</v>
      </c>
    </row>
    <row r="79" spans="1:32" ht="177.6" hidden="1" customHeight="1" x14ac:dyDescent="0.2">
      <c r="A79" s="5" t="s">
        <v>152</v>
      </c>
      <c r="B79" s="6" t="s">
        <v>153</v>
      </c>
      <c r="C79" s="9" t="s">
        <v>17</v>
      </c>
      <c r="D79" s="12">
        <v>80</v>
      </c>
      <c r="E79" s="38">
        <v>133979</v>
      </c>
      <c r="F79" s="35">
        <f t="shared" si="64"/>
        <v>10718320</v>
      </c>
      <c r="G79" s="40">
        <v>123552</v>
      </c>
      <c r="H79" s="25">
        <f t="shared" si="65"/>
        <v>9884160</v>
      </c>
      <c r="I79" s="15">
        <v>125400</v>
      </c>
      <c r="J79" s="17">
        <f t="shared" si="66"/>
        <v>10032000</v>
      </c>
      <c r="K79" s="28">
        <v>180000</v>
      </c>
      <c r="L79" s="29">
        <f t="shared" si="67"/>
        <v>14400000</v>
      </c>
      <c r="M79" s="47">
        <f t="shared" si="49"/>
        <v>127643.66666666667</v>
      </c>
      <c r="N79" s="42">
        <f t="shared" si="68"/>
        <v>140732.75</v>
      </c>
      <c r="O79" s="43">
        <f t="shared" si="69"/>
        <v>4.7989895742106992E-2</v>
      </c>
      <c r="P79" s="43">
        <f t="shared" si="70"/>
        <v>0.12208068129131278</v>
      </c>
      <c r="Q79" s="43">
        <f t="shared" si="71"/>
        <v>0.10894940943028542</v>
      </c>
      <c r="R79" s="43">
        <f t="shared" si="72"/>
        <v>-0.27901998646370507</v>
      </c>
      <c r="S79" s="21">
        <f t="shared" si="73"/>
        <v>26569.415090475741</v>
      </c>
      <c r="T79" s="22">
        <f t="shared" si="79"/>
        <v>167302.16509047576</v>
      </c>
      <c r="U79" s="22">
        <f t="shared" si="80"/>
        <v>114163.33490952426</v>
      </c>
      <c r="V79" s="21">
        <f t="shared" si="74"/>
        <v>133979</v>
      </c>
      <c r="W79" s="21">
        <f t="shared" si="75"/>
        <v>123552</v>
      </c>
      <c r="X79" s="21">
        <f t="shared" si="76"/>
        <v>125400</v>
      </c>
      <c r="Y79" s="21" t="str">
        <f t="shared" si="77"/>
        <v/>
      </c>
      <c r="Z79" s="23">
        <f t="shared" si="81"/>
        <v>127643.66666666667</v>
      </c>
      <c r="AA79" s="20">
        <f t="shared" si="82"/>
        <v>3</v>
      </c>
      <c r="AB79" s="1" t="s">
        <v>863</v>
      </c>
      <c r="AE79" s="54"/>
      <c r="AF79" s="56">
        <f t="shared" si="78"/>
        <v>0</v>
      </c>
    </row>
    <row r="80" spans="1:32" ht="178.15" hidden="1" customHeight="1" x14ac:dyDescent="0.2">
      <c r="A80" s="5" t="s">
        <v>154</v>
      </c>
      <c r="B80" s="6" t="s">
        <v>155</v>
      </c>
      <c r="C80" s="9" t="s">
        <v>17</v>
      </c>
      <c r="D80" s="12">
        <v>80</v>
      </c>
      <c r="E80" s="38">
        <v>131303</v>
      </c>
      <c r="F80" s="35">
        <f t="shared" si="64"/>
        <v>10504240</v>
      </c>
      <c r="G80" s="40">
        <v>144250</v>
      </c>
      <c r="H80" s="25">
        <f t="shared" si="65"/>
        <v>11540000</v>
      </c>
      <c r="I80" s="15">
        <v>104500</v>
      </c>
      <c r="J80" s="17">
        <f t="shared" si="66"/>
        <v>8360000</v>
      </c>
      <c r="K80" s="28">
        <v>180000</v>
      </c>
      <c r="L80" s="29">
        <f t="shared" si="67"/>
        <v>14400000</v>
      </c>
      <c r="M80" s="47">
        <f t="shared" si="49"/>
        <v>137776.5</v>
      </c>
      <c r="N80" s="42">
        <f t="shared" si="68"/>
        <v>140013.25</v>
      </c>
      <c r="O80" s="43">
        <f t="shared" si="69"/>
        <v>6.2210183679044628E-2</v>
      </c>
      <c r="P80" s="43">
        <f t="shared" si="70"/>
        <v>-3.0259636141579449E-2</v>
      </c>
      <c r="Q80" s="43">
        <f t="shared" si="71"/>
        <v>0.25364206601875183</v>
      </c>
      <c r="R80" s="43">
        <f t="shared" si="72"/>
        <v>-0.28559261355621701</v>
      </c>
      <c r="S80" s="21">
        <f t="shared" si="73"/>
        <v>31379.131105189426</v>
      </c>
      <c r="T80" s="22">
        <f t="shared" si="79"/>
        <v>171392.38110518942</v>
      </c>
      <c r="U80" s="22">
        <f t="shared" si="80"/>
        <v>108634.11889481057</v>
      </c>
      <c r="V80" s="21">
        <f t="shared" si="74"/>
        <v>131303</v>
      </c>
      <c r="W80" s="21">
        <f t="shared" si="75"/>
        <v>144250</v>
      </c>
      <c r="X80" s="21" t="str">
        <f t="shared" si="76"/>
        <v/>
      </c>
      <c r="Y80" s="21" t="str">
        <f t="shared" si="77"/>
        <v/>
      </c>
      <c r="Z80" s="23">
        <f t="shared" si="81"/>
        <v>137776.5</v>
      </c>
      <c r="AA80" s="20">
        <f t="shared" si="82"/>
        <v>2</v>
      </c>
      <c r="AB80" s="1" t="s">
        <v>863</v>
      </c>
      <c r="AE80" s="54"/>
      <c r="AF80" s="56">
        <f t="shared" si="78"/>
        <v>0</v>
      </c>
    </row>
    <row r="81" spans="1:32" ht="15" hidden="1" customHeight="1" x14ac:dyDescent="0.2">
      <c r="A81" s="5" t="s">
        <v>156</v>
      </c>
      <c r="B81" s="6" t="s">
        <v>157</v>
      </c>
      <c r="C81" s="9" t="s">
        <v>32</v>
      </c>
      <c r="D81" s="12">
        <v>40</v>
      </c>
      <c r="E81" s="38">
        <v>35800</v>
      </c>
      <c r="F81" s="35">
        <f t="shared" si="64"/>
        <v>1432000</v>
      </c>
      <c r="G81" s="40">
        <v>33272</v>
      </c>
      <c r="H81" s="25">
        <f t="shared" si="65"/>
        <v>1330880</v>
      </c>
      <c r="I81" s="15">
        <v>14800</v>
      </c>
      <c r="J81" s="17">
        <f t="shared" si="66"/>
        <v>592000</v>
      </c>
      <c r="K81" s="28">
        <v>50000</v>
      </c>
      <c r="L81" s="29">
        <f t="shared" si="67"/>
        <v>2000000</v>
      </c>
      <c r="M81" s="47">
        <f t="shared" si="49"/>
        <v>34536</v>
      </c>
      <c r="N81" s="42">
        <f t="shared" si="68"/>
        <v>33468</v>
      </c>
      <c r="O81" s="43">
        <f t="shared" si="69"/>
        <v>-6.9678498864587102E-2</v>
      </c>
      <c r="P81" s="43">
        <f t="shared" si="70"/>
        <v>5.8563403848451712E-3</v>
      </c>
      <c r="Q81" s="43">
        <f t="shared" si="71"/>
        <v>0.55778654236882996</v>
      </c>
      <c r="R81" s="43">
        <f t="shared" si="72"/>
        <v>-0.49396438388908814</v>
      </c>
      <c r="S81" s="21">
        <f t="shared" si="73"/>
        <v>14460.035592395108</v>
      </c>
      <c r="T81" s="22">
        <f t="shared" si="79"/>
        <v>47928.035592395107</v>
      </c>
      <c r="U81" s="22">
        <f t="shared" si="80"/>
        <v>19007.964407604893</v>
      </c>
      <c r="V81" s="21">
        <f t="shared" si="74"/>
        <v>35800</v>
      </c>
      <c r="W81" s="21">
        <f t="shared" si="75"/>
        <v>33272</v>
      </c>
      <c r="X81" s="21" t="str">
        <f t="shared" si="76"/>
        <v/>
      </c>
      <c r="Y81" s="21" t="str">
        <f t="shared" si="77"/>
        <v/>
      </c>
      <c r="Z81" s="23">
        <f t="shared" si="81"/>
        <v>34536</v>
      </c>
      <c r="AA81" s="20">
        <f t="shared" si="82"/>
        <v>2</v>
      </c>
      <c r="AB81" s="1" t="s">
        <v>863</v>
      </c>
      <c r="AE81" s="54"/>
      <c r="AF81" s="56">
        <f t="shared" si="78"/>
        <v>0</v>
      </c>
    </row>
    <row r="82" spans="1:32" s="61" customFormat="1" ht="345" customHeight="1" x14ac:dyDescent="0.2">
      <c r="A82" s="74" t="s">
        <v>158</v>
      </c>
      <c r="B82" s="116" t="s">
        <v>159</v>
      </c>
      <c r="C82" s="77" t="s">
        <v>32</v>
      </c>
      <c r="D82" s="189">
        <v>60</v>
      </c>
      <c r="E82" s="190">
        <v>68300</v>
      </c>
      <c r="F82" s="183">
        <f t="shared" si="64"/>
        <v>4098000</v>
      </c>
      <c r="G82" s="191">
        <v>73943</v>
      </c>
      <c r="H82" s="184">
        <f t="shared" si="65"/>
        <v>4436580</v>
      </c>
      <c r="I82" s="188">
        <v>21500</v>
      </c>
      <c r="J82" s="224">
        <f t="shared" si="66"/>
        <v>1290000</v>
      </c>
      <c r="K82" s="192">
        <v>25000</v>
      </c>
      <c r="L82" s="220">
        <f t="shared" si="67"/>
        <v>1500000</v>
      </c>
      <c r="M82" s="85">
        <f t="shared" si="49"/>
        <v>47185.75</v>
      </c>
      <c r="N82" s="225">
        <f t="shared" si="68"/>
        <v>47185.75</v>
      </c>
      <c r="O82" s="226">
        <f t="shared" si="69"/>
        <v>-0.44747089958303099</v>
      </c>
      <c r="P82" s="226">
        <f t="shared" si="70"/>
        <v>-0.5670620897198837</v>
      </c>
      <c r="Q82" s="226">
        <f t="shared" si="71"/>
        <v>0.54435396279597126</v>
      </c>
      <c r="R82" s="226">
        <f t="shared" si="72"/>
        <v>0.47017902650694332</v>
      </c>
      <c r="S82" s="227">
        <f t="shared" si="73"/>
        <v>27771.2515427375</v>
      </c>
      <c r="T82" s="228">
        <f t="shared" si="79"/>
        <v>74957.001542737504</v>
      </c>
      <c r="U82" s="228">
        <f t="shared" si="80"/>
        <v>19414.4984572625</v>
      </c>
      <c r="V82" s="227">
        <f t="shared" si="74"/>
        <v>68300</v>
      </c>
      <c r="W82" s="227">
        <f t="shared" si="75"/>
        <v>73943</v>
      </c>
      <c r="X82" s="227">
        <f t="shared" si="76"/>
        <v>21500</v>
      </c>
      <c r="Y82" s="227">
        <f t="shared" si="77"/>
        <v>25000</v>
      </c>
      <c r="Z82" s="86">
        <f t="shared" si="81"/>
        <v>47185.75</v>
      </c>
      <c r="AA82" s="229">
        <f t="shared" si="82"/>
        <v>4</v>
      </c>
      <c r="AB82" s="73" t="s">
        <v>863</v>
      </c>
      <c r="AC82" s="73"/>
      <c r="AD82" s="73"/>
      <c r="AE82" s="186">
        <v>150</v>
      </c>
      <c r="AF82" s="187">
        <f t="shared" si="78"/>
        <v>7077862.5</v>
      </c>
    </row>
    <row r="83" spans="1:32" ht="38.25" hidden="1" customHeight="1" x14ac:dyDescent="0.2">
      <c r="A83" s="5" t="s">
        <v>160</v>
      </c>
      <c r="B83" s="6" t="s">
        <v>161</v>
      </c>
      <c r="C83" s="9" t="s">
        <v>17</v>
      </c>
      <c r="D83" s="12">
        <v>20</v>
      </c>
      <c r="E83" s="38">
        <v>817551</v>
      </c>
      <c r="F83" s="35">
        <f t="shared" si="64"/>
        <v>16351020</v>
      </c>
      <c r="G83" s="40">
        <v>851292</v>
      </c>
      <c r="H83" s="25">
        <f t="shared" si="65"/>
        <v>17025840</v>
      </c>
      <c r="I83" s="15">
        <v>169800</v>
      </c>
      <c r="J83" s="17">
        <f t="shared" si="66"/>
        <v>3396000</v>
      </c>
      <c r="K83" s="28">
        <v>60000</v>
      </c>
      <c r="L83" s="29">
        <f t="shared" si="67"/>
        <v>1200000</v>
      </c>
      <c r="M83" s="47">
        <f t="shared" si="49"/>
        <v>474660.75</v>
      </c>
      <c r="N83" s="42">
        <f t="shared" si="68"/>
        <v>474660.75</v>
      </c>
      <c r="O83" s="43">
        <f t="shared" si="69"/>
        <v>-0.72239014917496336</v>
      </c>
      <c r="P83" s="43">
        <f t="shared" si="70"/>
        <v>-0.79347460265041936</v>
      </c>
      <c r="Q83" s="43">
        <f t="shared" si="71"/>
        <v>0.64227082184486495</v>
      </c>
      <c r="R83" s="43">
        <f t="shared" si="72"/>
        <v>0.87359392998051766</v>
      </c>
      <c r="S83" s="21">
        <f t="shared" si="73"/>
        <v>418054.3969799265</v>
      </c>
      <c r="T83" s="22">
        <f t="shared" si="79"/>
        <v>892715.1469799265</v>
      </c>
      <c r="U83" s="22">
        <f t="shared" si="80"/>
        <v>56606.353020073497</v>
      </c>
      <c r="V83" s="21">
        <f t="shared" si="74"/>
        <v>817551</v>
      </c>
      <c r="W83" s="21">
        <f t="shared" si="75"/>
        <v>851292</v>
      </c>
      <c r="X83" s="21">
        <f t="shared" si="76"/>
        <v>169800</v>
      </c>
      <c r="Y83" s="21">
        <f t="shared" si="77"/>
        <v>60000</v>
      </c>
      <c r="Z83" s="23">
        <f t="shared" si="81"/>
        <v>474660.75</v>
      </c>
      <c r="AA83" s="20">
        <f t="shared" si="82"/>
        <v>4</v>
      </c>
      <c r="AB83" s="1" t="s">
        <v>863</v>
      </c>
      <c r="AE83" s="54"/>
      <c r="AF83" s="56">
        <f t="shared" si="78"/>
        <v>0</v>
      </c>
    </row>
    <row r="84" spans="1:32" ht="38.25" hidden="1" customHeight="1" x14ac:dyDescent="0.2">
      <c r="A84" s="5" t="s">
        <v>162</v>
      </c>
      <c r="B84" s="6" t="s">
        <v>163</v>
      </c>
      <c r="C84" s="9" t="s">
        <v>17</v>
      </c>
      <c r="D84" s="12">
        <v>25</v>
      </c>
      <c r="E84" s="38">
        <v>949800</v>
      </c>
      <c r="F84" s="35">
        <f t="shared" si="64"/>
        <v>23745000</v>
      </c>
      <c r="G84" s="40">
        <v>998465</v>
      </c>
      <c r="H84" s="25">
        <f t="shared" si="65"/>
        <v>24961625</v>
      </c>
      <c r="I84" s="15">
        <v>178300</v>
      </c>
      <c r="J84" s="17">
        <f t="shared" si="66"/>
        <v>4457500</v>
      </c>
      <c r="K84" s="28">
        <v>80000</v>
      </c>
      <c r="L84" s="29">
        <f t="shared" si="67"/>
        <v>2000000</v>
      </c>
      <c r="M84" s="47">
        <f t="shared" si="49"/>
        <v>551641.25</v>
      </c>
      <c r="N84" s="42">
        <f t="shared" si="68"/>
        <v>551641.25</v>
      </c>
      <c r="O84" s="43">
        <f t="shared" si="69"/>
        <v>-0.72177116921550022</v>
      </c>
      <c r="P84" s="43">
        <f t="shared" si="70"/>
        <v>-0.80998973517662076</v>
      </c>
      <c r="Q84" s="43">
        <f t="shared" si="71"/>
        <v>0.67678269164969085</v>
      </c>
      <c r="R84" s="43">
        <f t="shared" si="72"/>
        <v>0.85497821274242991</v>
      </c>
      <c r="S84" s="21">
        <f t="shared" si="73"/>
        <v>489901.69470304617</v>
      </c>
      <c r="T84" s="22">
        <f t="shared" si="79"/>
        <v>1041542.9447030462</v>
      </c>
      <c r="U84" s="22">
        <f t="shared" si="80"/>
        <v>61739.555296953826</v>
      </c>
      <c r="V84" s="21">
        <f t="shared" si="74"/>
        <v>949800</v>
      </c>
      <c r="W84" s="21">
        <f t="shared" si="75"/>
        <v>998465</v>
      </c>
      <c r="X84" s="21">
        <f t="shared" si="76"/>
        <v>178300</v>
      </c>
      <c r="Y84" s="21">
        <f t="shared" si="77"/>
        <v>80000</v>
      </c>
      <c r="Z84" s="23">
        <f t="shared" si="81"/>
        <v>551641.25</v>
      </c>
      <c r="AA84" s="20">
        <f t="shared" si="82"/>
        <v>4</v>
      </c>
      <c r="AB84" s="1" t="s">
        <v>863</v>
      </c>
      <c r="AE84" s="54"/>
      <c r="AF84" s="56">
        <f t="shared" si="78"/>
        <v>0</v>
      </c>
    </row>
    <row r="85" spans="1:32" ht="15" hidden="1" customHeight="1" x14ac:dyDescent="0.2">
      <c r="A85" s="5" t="s">
        <v>164</v>
      </c>
      <c r="B85" s="6" t="s">
        <v>165</v>
      </c>
      <c r="C85" s="9" t="s">
        <v>17</v>
      </c>
      <c r="D85" s="12">
        <v>200</v>
      </c>
      <c r="E85" s="38">
        <v>112021</v>
      </c>
      <c r="F85" s="35">
        <f t="shared" si="64"/>
        <v>22404200</v>
      </c>
      <c r="G85" s="40">
        <v>102482</v>
      </c>
      <c r="H85" s="25">
        <f t="shared" si="65"/>
        <v>20496400</v>
      </c>
      <c r="I85" s="15">
        <v>65950</v>
      </c>
      <c r="J85" s="17">
        <f t="shared" si="66"/>
        <v>13190000</v>
      </c>
      <c r="K85" s="28">
        <v>150000</v>
      </c>
      <c r="L85" s="29">
        <f t="shared" si="67"/>
        <v>30000000</v>
      </c>
      <c r="M85" s="47">
        <f t="shared" si="49"/>
        <v>107251.5</v>
      </c>
      <c r="N85" s="42">
        <f t="shared" si="68"/>
        <v>107613.25</v>
      </c>
      <c r="O85" s="43">
        <f t="shared" si="69"/>
        <v>-4.0959175566205763E-2</v>
      </c>
      <c r="P85" s="43">
        <f t="shared" si="70"/>
        <v>4.7682325364209355E-2</v>
      </c>
      <c r="Q85" s="43">
        <f t="shared" si="71"/>
        <v>0.38715725061737283</v>
      </c>
      <c r="R85" s="43">
        <f t="shared" si="72"/>
        <v>-0.39388040041537642</v>
      </c>
      <c r="S85" s="21">
        <f t="shared" si="73"/>
        <v>34536.072748890641</v>
      </c>
      <c r="T85" s="22">
        <f t="shared" si="79"/>
        <v>142149.32274889064</v>
      </c>
      <c r="U85" s="22">
        <f t="shared" si="80"/>
        <v>73077.177251109359</v>
      </c>
      <c r="V85" s="21">
        <f t="shared" si="74"/>
        <v>112021</v>
      </c>
      <c r="W85" s="21">
        <f t="shared" si="75"/>
        <v>102482</v>
      </c>
      <c r="X85" s="21" t="str">
        <f t="shared" si="76"/>
        <v/>
      </c>
      <c r="Y85" s="21" t="str">
        <f t="shared" si="77"/>
        <v/>
      </c>
      <c r="Z85" s="23">
        <f t="shared" si="81"/>
        <v>107251.5</v>
      </c>
      <c r="AA85" s="20">
        <f t="shared" si="82"/>
        <v>2</v>
      </c>
      <c r="AB85" s="1" t="s">
        <v>863</v>
      </c>
      <c r="AE85" s="54"/>
      <c r="AF85" s="56">
        <f t="shared" si="78"/>
        <v>0</v>
      </c>
    </row>
    <row r="86" spans="1:32" s="61" customFormat="1" ht="345" customHeight="1" x14ac:dyDescent="0.2">
      <c r="A86" s="74" t="s">
        <v>166</v>
      </c>
      <c r="B86" s="116" t="s">
        <v>167</v>
      </c>
      <c r="C86" s="77" t="s">
        <v>17</v>
      </c>
      <c r="D86" s="189">
        <v>150</v>
      </c>
      <c r="E86" s="190">
        <v>145298</v>
      </c>
      <c r="F86" s="183">
        <f t="shared" si="64"/>
        <v>21794700</v>
      </c>
      <c r="G86" s="191">
        <v>148301</v>
      </c>
      <c r="H86" s="184">
        <f t="shared" si="65"/>
        <v>22245150</v>
      </c>
      <c r="I86" s="188">
        <v>108652</v>
      </c>
      <c r="J86" s="224">
        <f t="shared" si="66"/>
        <v>16297800</v>
      </c>
      <c r="K86" s="192">
        <v>120000</v>
      </c>
      <c r="L86" s="220">
        <f t="shared" si="67"/>
        <v>18000000</v>
      </c>
      <c r="M86" s="85">
        <f t="shared" ref="M86:M87" si="83">N86</f>
        <v>130562.75</v>
      </c>
      <c r="N86" s="230">
        <f t="shared" si="68"/>
        <v>130562.75</v>
      </c>
      <c r="O86" s="226">
        <f t="shared" si="69"/>
        <v>-0.1128595254006215</v>
      </c>
      <c r="P86" s="226">
        <f t="shared" si="70"/>
        <v>-0.13585996005752032</v>
      </c>
      <c r="Q86" s="226">
        <f t="shared" si="71"/>
        <v>0.1678177734461016</v>
      </c>
      <c r="R86" s="226">
        <f t="shared" si="72"/>
        <v>8.0901712012040217E-2</v>
      </c>
      <c r="S86" s="227">
        <f t="shared" si="73"/>
        <v>19351.363076451918</v>
      </c>
      <c r="T86" s="228">
        <f t="shared" si="79"/>
        <v>149914.11307645193</v>
      </c>
      <c r="U86" s="228">
        <f t="shared" si="80"/>
        <v>111211.38692354808</v>
      </c>
      <c r="V86" s="227">
        <f t="shared" si="74"/>
        <v>145298</v>
      </c>
      <c r="W86" s="227">
        <f t="shared" si="75"/>
        <v>148301</v>
      </c>
      <c r="X86" s="227" t="str">
        <f t="shared" si="76"/>
        <v/>
      </c>
      <c r="Y86" s="227">
        <f t="shared" si="77"/>
        <v>120000</v>
      </c>
      <c r="Z86" s="86">
        <f t="shared" si="81"/>
        <v>137866.33333333334</v>
      </c>
      <c r="AA86" s="229">
        <f t="shared" si="82"/>
        <v>3</v>
      </c>
      <c r="AB86" s="216" t="s">
        <v>873</v>
      </c>
      <c r="AC86" s="73"/>
      <c r="AD86" s="73"/>
      <c r="AE86" s="186">
        <v>60</v>
      </c>
      <c r="AF86" s="187">
        <f t="shared" si="78"/>
        <v>7833765</v>
      </c>
    </row>
    <row r="87" spans="1:32" s="61" customFormat="1" ht="345" customHeight="1" x14ac:dyDescent="0.2">
      <c r="A87" s="74" t="s">
        <v>168</v>
      </c>
      <c r="B87" s="116" t="s">
        <v>169</v>
      </c>
      <c r="C87" s="77" t="s">
        <v>17</v>
      </c>
      <c r="D87" s="189">
        <v>60</v>
      </c>
      <c r="E87" s="190">
        <v>294868</v>
      </c>
      <c r="F87" s="183">
        <f t="shared" si="64"/>
        <v>17692080</v>
      </c>
      <c r="G87" s="191">
        <v>303661</v>
      </c>
      <c r="H87" s="184">
        <f t="shared" si="65"/>
        <v>18219660</v>
      </c>
      <c r="I87" s="188">
        <v>232000</v>
      </c>
      <c r="J87" s="224">
        <f t="shared" si="66"/>
        <v>13920000</v>
      </c>
      <c r="K87" s="192">
        <v>220000</v>
      </c>
      <c r="L87" s="220">
        <f t="shared" si="67"/>
        <v>13200000</v>
      </c>
      <c r="M87" s="85">
        <f t="shared" si="83"/>
        <v>262632.25</v>
      </c>
      <c r="N87" s="230">
        <f t="shared" si="68"/>
        <v>262632.25</v>
      </c>
      <c r="O87" s="226">
        <f t="shared" si="69"/>
        <v>-0.12274101904849832</v>
      </c>
      <c r="P87" s="226">
        <f t="shared" si="70"/>
        <v>-0.1562212942241481</v>
      </c>
      <c r="Q87" s="226">
        <f t="shared" si="71"/>
        <v>0.11663552362666807</v>
      </c>
      <c r="R87" s="226">
        <f t="shared" si="72"/>
        <v>0.16232678964597835</v>
      </c>
      <c r="S87" s="227">
        <f t="shared" si="73"/>
        <v>42733.0683224362</v>
      </c>
      <c r="T87" s="228">
        <f t="shared" si="79"/>
        <v>305365.31832243619</v>
      </c>
      <c r="U87" s="228">
        <f t="shared" si="80"/>
        <v>219899.18167756381</v>
      </c>
      <c r="V87" s="227">
        <f t="shared" si="74"/>
        <v>294868</v>
      </c>
      <c r="W87" s="227">
        <f t="shared" si="75"/>
        <v>303661</v>
      </c>
      <c r="X87" s="227">
        <f t="shared" si="76"/>
        <v>232000</v>
      </c>
      <c r="Y87" s="227">
        <f t="shared" si="77"/>
        <v>220000</v>
      </c>
      <c r="Z87" s="86">
        <f t="shared" si="81"/>
        <v>262632.25</v>
      </c>
      <c r="AA87" s="229">
        <f t="shared" si="82"/>
        <v>4</v>
      </c>
      <c r="AB87" s="216" t="s">
        <v>873</v>
      </c>
      <c r="AC87" s="73"/>
      <c r="AD87" s="73"/>
      <c r="AE87" s="186">
        <v>100</v>
      </c>
      <c r="AF87" s="187">
        <f t="shared" si="78"/>
        <v>26263225</v>
      </c>
    </row>
    <row r="88" spans="1:32" ht="58.15" hidden="1" customHeight="1" x14ac:dyDescent="0.2">
      <c r="A88" s="5" t="s">
        <v>170</v>
      </c>
      <c r="B88" s="6" t="s">
        <v>171</v>
      </c>
      <c r="C88" s="9" t="s">
        <v>17</v>
      </c>
      <c r="D88" s="12">
        <v>200</v>
      </c>
      <c r="E88" s="38">
        <v>145298</v>
      </c>
      <c r="F88" s="35">
        <f t="shared" si="64"/>
        <v>29059600</v>
      </c>
      <c r="G88" s="40">
        <v>151287</v>
      </c>
      <c r="H88" s="25">
        <f t="shared" si="65"/>
        <v>30257400</v>
      </c>
      <c r="I88" s="15">
        <v>135300</v>
      </c>
      <c r="J88" s="17">
        <f t="shared" si="66"/>
        <v>27060000</v>
      </c>
      <c r="K88" s="28">
        <v>250000</v>
      </c>
      <c r="L88" s="29">
        <f t="shared" si="67"/>
        <v>50000000</v>
      </c>
      <c r="M88" s="47">
        <f t="shared" si="49"/>
        <v>143961.66666666666</v>
      </c>
      <c r="N88" s="42">
        <f t="shared" si="68"/>
        <v>170471.25</v>
      </c>
      <c r="O88" s="43">
        <f t="shared" si="69"/>
        <v>0.1476685951443425</v>
      </c>
      <c r="P88" s="43">
        <f t="shared" si="70"/>
        <v>0.11253657141600126</v>
      </c>
      <c r="Q88" s="43">
        <f t="shared" si="71"/>
        <v>0.20631778085747599</v>
      </c>
      <c r="R88" s="43">
        <f t="shared" si="72"/>
        <v>-0.46652294741781963</v>
      </c>
      <c r="S88" s="21">
        <f t="shared" si="73"/>
        <v>53427.72958788972</v>
      </c>
      <c r="T88" s="22">
        <f t="shared" si="79"/>
        <v>223898.97958788971</v>
      </c>
      <c r="U88" s="22">
        <f t="shared" si="80"/>
        <v>117043.52041211029</v>
      </c>
      <c r="V88" s="21">
        <f t="shared" si="74"/>
        <v>145298</v>
      </c>
      <c r="W88" s="21">
        <f t="shared" si="75"/>
        <v>151287</v>
      </c>
      <c r="X88" s="21">
        <f t="shared" si="76"/>
        <v>135300</v>
      </c>
      <c r="Y88" s="21" t="str">
        <f t="shared" si="77"/>
        <v/>
      </c>
      <c r="Z88" s="23">
        <f t="shared" si="81"/>
        <v>143961.66666666666</v>
      </c>
      <c r="AA88" s="20">
        <f t="shared" si="82"/>
        <v>3</v>
      </c>
      <c r="AB88" s="1" t="s">
        <v>863</v>
      </c>
      <c r="AE88" s="54"/>
      <c r="AF88" s="56">
        <f t="shared" si="78"/>
        <v>0</v>
      </c>
    </row>
    <row r="89" spans="1:32" ht="118.15" hidden="1" customHeight="1" x14ac:dyDescent="0.2">
      <c r="A89" s="5" t="s">
        <v>172</v>
      </c>
      <c r="B89" s="6" t="s">
        <v>173</v>
      </c>
      <c r="C89" s="9" t="s">
        <v>17</v>
      </c>
      <c r="D89" s="12">
        <v>100</v>
      </c>
      <c r="E89" s="38">
        <v>220180</v>
      </c>
      <c r="F89" s="35">
        <f t="shared" si="64"/>
        <v>22018000</v>
      </c>
      <c r="G89" s="40">
        <v>240295</v>
      </c>
      <c r="H89" s="25">
        <f t="shared" si="65"/>
        <v>24029500</v>
      </c>
      <c r="I89" s="15">
        <v>112300</v>
      </c>
      <c r="J89" s="17">
        <f t="shared" si="66"/>
        <v>11230000</v>
      </c>
      <c r="K89" s="28">
        <v>250000</v>
      </c>
      <c r="L89" s="29">
        <f t="shared" si="67"/>
        <v>25000000</v>
      </c>
      <c r="M89" s="47">
        <f t="shared" si="49"/>
        <v>236825</v>
      </c>
      <c r="N89" s="42">
        <f t="shared" si="68"/>
        <v>205693.75</v>
      </c>
      <c r="O89" s="43">
        <f t="shared" si="69"/>
        <v>-7.0426301236668598E-2</v>
      </c>
      <c r="P89" s="43">
        <f t="shared" si="70"/>
        <v>-0.16821731336027468</v>
      </c>
      <c r="Q89" s="43">
        <f t="shared" si="71"/>
        <v>0.4540427212785999</v>
      </c>
      <c r="R89" s="43">
        <f t="shared" si="72"/>
        <v>-0.21539910668165652</v>
      </c>
      <c r="S89" s="21">
        <f t="shared" si="73"/>
        <v>63488.934124381078</v>
      </c>
      <c r="T89" s="22">
        <f t="shared" si="79"/>
        <v>269182.68412438105</v>
      </c>
      <c r="U89" s="22">
        <f t="shared" si="80"/>
        <v>142204.81587561892</v>
      </c>
      <c r="V89" s="21">
        <f t="shared" si="74"/>
        <v>220180</v>
      </c>
      <c r="W89" s="21">
        <f t="shared" si="75"/>
        <v>240295</v>
      </c>
      <c r="X89" s="21" t="str">
        <f t="shared" si="76"/>
        <v/>
      </c>
      <c r="Y89" s="21">
        <f t="shared" si="77"/>
        <v>250000</v>
      </c>
      <c r="Z89" s="23">
        <f t="shared" si="81"/>
        <v>236825</v>
      </c>
      <c r="AA89" s="20">
        <f t="shared" si="82"/>
        <v>3</v>
      </c>
      <c r="AB89" s="1" t="s">
        <v>863</v>
      </c>
      <c r="AE89" s="54"/>
      <c r="AF89" s="56">
        <f t="shared" si="78"/>
        <v>0</v>
      </c>
    </row>
    <row r="90" spans="1:32" s="61" customFormat="1" ht="345" customHeight="1" x14ac:dyDescent="0.2">
      <c r="A90" s="74" t="s">
        <v>174</v>
      </c>
      <c r="B90" s="116" t="s">
        <v>175</v>
      </c>
      <c r="C90" s="77" t="s">
        <v>32</v>
      </c>
      <c r="D90" s="189">
        <v>100</v>
      </c>
      <c r="E90" s="190">
        <v>26800</v>
      </c>
      <c r="F90" s="183">
        <f t="shared" si="64"/>
        <v>2680000</v>
      </c>
      <c r="G90" s="191">
        <v>24230</v>
      </c>
      <c r="H90" s="184">
        <f t="shared" si="65"/>
        <v>2423000</v>
      </c>
      <c r="I90" s="231">
        <v>29500</v>
      </c>
      <c r="J90" s="224">
        <f t="shared" si="66"/>
        <v>2950000</v>
      </c>
      <c r="K90" s="192">
        <v>25000</v>
      </c>
      <c r="L90" s="220">
        <f t="shared" si="67"/>
        <v>2500000</v>
      </c>
      <c r="M90" s="85">
        <f>N90</f>
        <v>26382.5</v>
      </c>
      <c r="N90" s="230">
        <f t="shared" si="68"/>
        <v>26382.5</v>
      </c>
      <c r="O90" s="226">
        <f t="shared" si="69"/>
        <v>-1.5824883919264732E-2</v>
      </c>
      <c r="P90" s="226">
        <f t="shared" si="70"/>
        <v>8.1588173978963341E-2</v>
      </c>
      <c r="Q90" s="226">
        <f t="shared" si="71"/>
        <v>-0.11816545058277272</v>
      </c>
      <c r="R90" s="226">
        <f t="shared" si="72"/>
        <v>5.2402160523074004E-2</v>
      </c>
      <c r="S90" s="227">
        <f t="shared" si="73"/>
        <v>2340.774444494813</v>
      </c>
      <c r="T90" s="228">
        <f t="shared" si="79"/>
        <v>28723.274444494811</v>
      </c>
      <c r="U90" s="228">
        <f t="shared" si="80"/>
        <v>24041.725555505189</v>
      </c>
      <c r="V90" s="227">
        <f t="shared" si="74"/>
        <v>26800</v>
      </c>
      <c r="W90" s="227">
        <f t="shared" si="75"/>
        <v>24230</v>
      </c>
      <c r="X90" s="227" t="str">
        <f t="shared" si="76"/>
        <v/>
      </c>
      <c r="Y90" s="227">
        <f t="shared" si="77"/>
        <v>25000</v>
      </c>
      <c r="Z90" s="86">
        <f t="shared" si="81"/>
        <v>25343.333333333332</v>
      </c>
      <c r="AA90" s="229">
        <f t="shared" si="82"/>
        <v>3</v>
      </c>
      <c r="AB90" s="216" t="s">
        <v>873</v>
      </c>
      <c r="AC90" s="73"/>
      <c r="AD90" s="73"/>
      <c r="AE90" s="186">
        <v>50</v>
      </c>
      <c r="AF90" s="187">
        <f t="shared" si="78"/>
        <v>1319125</v>
      </c>
    </row>
    <row r="91" spans="1:32" ht="15.75" hidden="1" customHeight="1" x14ac:dyDescent="0.2">
      <c r="A91" s="8">
        <v>7</v>
      </c>
      <c r="B91" s="255" t="s">
        <v>176</v>
      </c>
      <c r="C91" s="255"/>
      <c r="D91" s="255"/>
      <c r="E91" s="255"/>
      <c r="F91" s="255"/>
      <c r="G91" s="49"/>
      <c r="H91" s="49"/>
      <c r="I91" s="49"/>
      <c r="J91" s="49"/>
      <c r="K91" s="49"/>
      <c r="L91" s="49"/>
      <c r="M91" s="59"/>
      <c r="N91" s="256"/>
      <c r="O91" s="257"/>
      <c r="P91" s="257"/>
      <c r="Q91" s="257"/>
      <c r="R91" s="257"/>
      <c r="S91" s="257"/>
      <c r="T91" s="257"/>
      <c r="U91" s="257"/>
      <c r="V91" s="257"/>
      <c r="W91" s="257"/>
      <c r="X91" s="257"/>
      <c r="Y91" s="257"/>
      <c r="Z91" s="257"/>
      <c r="AA91" s="258"/>
      <c r="AB91" s="1" t="s">
        <v>863</v>
      </c>
      <c r="AE91" s="54"/>
      <c r="AF91" s="56">
        <f t="shared" si="78"/>
        <v>0</v>
      </c>
    </row>
    <row r="92" spans="1:32" ht="164.45" hidden="1" customHeight="1" x14ac:dyDescent="0.2">
      <c r="A92" s="5" t="s">
        <v>177</v>
      </c>
      <c r="B92" s="6" t="s">
        <v>178</v>
      </c>
      <c r="C92" s="9" t="s">
        <v>17</v>
      </c>
      <c r="D92" s="12">
        <v>80</v>
      </c>
      <c r="E92" s="36">
        <v>171900</v>
      </c>
      <c r="F92" s="35">
        <f t="shared" ref="F92:F122" si="84">+D92*E92</f>
        <v>13752000</v>
      </c>
      <c r="G92" s="40">
        <v>184676</v>
      </c>
      <c r="H92" s="25">
        <f t="shared" ref="H92:H122" si="85">+D92*G92</f>
        <v>14774080</v>
      </c>
      <c r="I92" s="15">
        <v>115000</v>
      </c>
      <c r="J92" s="17">
        <f t="shared" ref="J92:J122" si="86">+I92*D92</f>
        <v>9200000</v>
      </c>
      <c r="K92" s="28">
        <v>140000</v>
      </c>
      <c r="L92" s="29">
        <f t="shared" ref="L92:L122" si="87">+K92*D92</f>
        <v>11200000</v>
      </c>
      <c r="M92" s="47">
        <f>Z92</f>
        <v>155950</v>
      </c>
      <c r="N92" s="42">
        <f t="shared" ref="N92:N122" si="88">AVERAGE(E92,G92,I92,K92)</f>
        <v>152894</v>
      </c>
      <c r="O92" s="43">
        <f t="shared" ref="O92:O122" si="89">1-E92/N92</f>
        <v>-0.12430834434313964</v>
      </c>
      <c r="P92" s="43">
        <f t="shared" ref="P92:P122" si="90">1-G92/N92</f>
        <v>-0.2078695043624994</v>
      </c>
      <c r="Q92" s="43">
        <f t="shared" ref="Q92:Q122" si="91">1-I92/N92</f>
        <v>0.24784491216136673</v>
      </c>
      <c r="R92" s="43">
        <f t="shared" ref="R92:R122" si="92">1-K92/N92</f>
        <v>8.4332936544272541E-2</v>
      </c>
      <c r="S92" s="21">
        <f t="shared" ref="S92:S122" si="93">STDEV(E92,G92,I92,K92)</f>
        <v>31482.979698031548</v>
      </c>
      <c r="T92" s="22">
        <f t="shared" si="79"/>
        <v>184376.97969803156</v>
      </c>
      <c r="U92" s="22">
        <f t="shared" si="80"/>
        <v>121411.02030196846</v>
      </c>
      <c r="V92" s="21">
        <f t="shared" ref="V92:V122" si="94">IF(AND(E92&lt;=$T92,E92&gt;=$U92),E92,"")</f>
        <v>171900</v>
      </c>
      <c r="W92" s="21" t="str">
        <f t="shared" ref="W92:W122" si="95">IF(AND(G92&lt;=$T92,G92&gt;=$U92),G92,"")</f>
        <v/>
      </c>
      <c r="X92" s="21" t="str">
        <f t="shared" ref="X92:X122" si="96">IF(AND(I92&lt;=$T92,I92&gt;=$U92),I92,"")</f>
        <v/>
      </c>
      <c r="Y92" s="21">
        <f t="shared" ref="Y92:Y122" si="97">IF(AND(K92&lt;=$T92,K92&gt;=$U92),K92,"")</f>
        <v>140000</v>
      </c>
      <c r="Z92" s="23">
        <f t="shared" si="81"/>
        <v>155950</v>
      </c>
      <c r="AA92" s="20">
        <f t="shared" si="82"/>
        <v>2</v>
      </c>
      <c r="AB92" s="1" t="s">
        <v>863</v>
      </c>
      <c r="AE92" s="54"/>
      <c r="AF92" s="56">
        <f t="shared" si="78"/>
        <v>0</v>
      </c>
    </row>
    <row r="93" spans="1:32" s="61" customFormat="1" ht="345" customHeight="1" x14ac:dyDescent="0.2">
      <c r="A93" s="74" t="s">
        <v>179</v>
      </c>
      <c r="B93" s="116" t="s">
        <v>180</v>
      </c>
      <c r="C93" s="77" t="s">
        <v>17</v>
      </c>
      <c r="D93" s="189">
        <v>70</v>
      </c>
      <c r="E93" s="222">
        <v>133785</v>
      </c>
      <c r="F93" s="183">
        <f t="shared" si="84"/>
        <v>9364950</v>
      </c>
      <c r="G93" s="191">
        <v>142591</v>
      </c>
      <c r="H93" s="184">
        <f t="shared" si="85"/>
        <v>9981370</v>
      </c>
      <c r="I93" s="188">
        <v>119000</v>
      </c>
      <c r="J93" s="224">
        <f t="shared" si="86"/>
        <v>8330000</v>
      </c>
      <c r="K93" s="192">
        <v>140000</v>
      </c>
      <c r="L93" s="220">
        <f t="shared" si="87"/>
        <v>9800000</v>
      </c>
      <c r="M93" s="85">
        <f>N93</f>
        <v>133844</v>
      </c>
      <c r="N93" s="230">
        <f t="shared" si="88"/>
        <v>133844</v>
      </c>
      <c r="O93" s="226">
        <f t="shared" si="89"/>
        <v>4.4081169122256458E-4</v>
      </c>
      <c r="P93" s="226">
        <f t="shared" si="90"/>
        <v>-6.535220106990236E-2</v>
      </c>
      <c r="Q93" s="226">
        <f t="shared" si="91"/>
        <v>0.11090523295777177</v>
      </c>
      <c r="R93" s="226">
        <f t="shared" si="92"/>
        <v>-4.5993843579092086E-2</v>
      </c>
      <c r="S93" s="227">
        <f t="shared" si="93"/>
        <v>10563.366919058841</v>
      </c>
      <c r="T93" s="228">
        <f t="shared" si="79"/>
        <v>144407.36691905884</v>
      </c>
      <c r="U93" s="228">
        <f t="shared" si="80"/>
        <v>123280.63308094116</v>
      </c>
      <c r="V93" s="227">
        <f t="shared" si="94"/>
        <v>133785</v>
      </c>
      <c r="W93" s="227">
        <f t="shared" si="95"/>
        <v>142591</v>
      </c>
      <c r="X93" s="227" t="str">
        <f t="shared" si="96"/>
        <v/>
      </c>
      <c r="Y93" s="227">
        <f t="shared" si="97"/>
        <v>140000</v>
      </c>
      <c r="Z93" s="86">
        <f t="shared" si="81"/>
        <v>138792</v>
      </c>
      <c r="AA93" s="229">
        <f t="shared" si="82"/>
        <v>3</v>
      </c>
      <c r="AB93" s="216" t="s">
        <v>873</v>
      </c>
      <c r="AC93" s="73"/>
      <c r="AD93" s="73"/>
      <c r="AE93" s="186">
        <v>70</v>
      </c>
      <c r="AF93" s="187">
        <f t="shared" si="78"/>
        <v>9369080</v>
      </c>
    </row>
    <row r="94" spans="1:32" ht="89.25" hidden="1" x14ac:dyDescent="0.2">
      <c r="A94" s="5" t="s">
        <v>181</v>
      </c>
      <c r="B94" s="6" t="s">
        <v>182</v>
      </c>
      <c r="C94" s="9" t="s">
        <v>20</v>
      </c>
      <c r="D94" s="12">
        <v>10</v>
      </c>
      <c r="E94" s="36">
        <v>3205125</v>
      </c>
      <c r="F94" s="35">
        <f t="shared" si="84"/>
        <v>32051250</v>
      </c>
      <c r="G94" s="40">
        <v>3102926</v>
      </c>
      <c r="H94" s="25">
        <f t="shared" si="85"/>
        <v>31029260</v>
      </c>
      <c r="I94" s="15">
        <v>859000</v>
      </c>
      <c r="J94" s="17">
        <f t="shared" si="86"/>
        <v>8590000</v>
      </c>
      <c r="K94" s="28">
        <v>380000</v>
      </c>
      <c r="L94" s="29">
        <f t="shared" si="87"/>
        <v>3800000</v>
      </c>
      <c r="M94" s="47">
        <f t="shared" si="49"/>
        <v>2389017</v>
      </c>
      <c r="N94" s="42">
        <f t="shared" si="88"/>
        <v>1886762.75</v>
      </c>
      <c r="O94" s="43">
        <f t="shared" si="89"/>
        <v>-0.69874299246155891</v>
      </c>
      <c r="P94" s="43">
        <f t="shared" si="90"/>
        <v>-0.64457666974822359</v>
      </c>
      <c r="Q94" s="43">
        <f t="shared" si="91"/>
        <v>0.54472283279919531</v>
      </c>
      <c r="R94" s="43">
        <f t="shared" si="92"/>
        <v>0.79859682941058696</v>
      </c>
      <c r="S94" s="21">
        <f t="shared" si="93"/>
        <v>1476906.9399650462</v>
      </c>
      <c r="T94" s="22">
        <f t="shared" si="79"/>
        <v>3363669.689965046</v>
      </c>
      <c r="U94" s="22">
        <f t="shared" si="80"/>
        <v>409855.81003495376</v>
      </c>
      <c r="V94" s="21">
        <f t="shared" si="94"/>
        <v>3205125</v>
      </c>
      <c r="W94" s="21">
        <f t="shared" si="95"/>
        <v>3102926</v>
      </c>
      <c r="X94" s="21">
        <f t="shared" si="96"/>
        <v>859000</v>
      </c>
      <c r="Y94" s="21" t="str">
        <f t="shared" si="97"/>
        <v/>
      </c>
      <c r="Z94" s="23">
        <f t="shared" si="81"/>
        <v>2389017</v>
      </c>
      <c r="AA94" s="20">
        <f t="shared" si="82"/>
        <v>3</v>
      </c>
      <c r="AB94" s="1" t="s">
        <v>863</v>
      </c>
      <c r="AE94" s="54"/>
      <c r="AF94" s="56">
        <f t="shared" si="78"/>
        <v>0</v>
      </c>
    </row>
    <row r="95" spans="1:32" s="61" customFormat="1" ht="345" customHeight="1" x14ac:dyDescent="0.2">
      <c r="A95" s="74" t="s">
        <v>183</v>
      </c>
      <c r="B95" s="116" t="s">
        <v>184</v>
      </c>
      <c r="C95" s="77" t="s">
        <v>20</v>
      </c>
      <c r="D95" s="189">
        <v>10</v>
      </c>
      <c r="E95" s="222">
        <v>1756125</v>
      </c>
      <c r="F95" s="183">
        <f t="shared" si="84"/>
        <v>17561250</v>
      </c>
      <c r="G95" s="191">
        <v>1818180</v>
      </c>
      <c r="H95" s="184">
        <f t="shared" si="85"/>
        <v>18181800</v>
      </c>
      <c r="I95" s="188">
        <v>1050000</v>
      </c>
      <c r="J95" s="224">
        <f t="shared" si="86"/>
        <v>10500000</v>
      </c>
      <c r="K95" s="192">
        <v>350000</v>
      </c>
      <c r="L95" s="220">
        <f t="shared" si="87"/>
        <v>3500000</v>
      </c>
      <c r="M95" s="85">
        <f t="shared" si="49"/>
        <v>1541435</v>
      </c>
      <c r="N95" s="225">
        <f t="shared" si="88"/>
        <v>1243576.25</v>
      </c>
      <c r="O95" s="226">
        <f t="shared" si="89"/>
        <v>-0.41215707520950162</v>
      </c>
      <c r="P95" s="226">
        <f t="shared" si="90"/>
        <v>-0.46205751356219604</v>
      </c>
      <c r="Q95" s="226">
        <f t="shared" si="91"/>
        <v>0.1556609415787733</v>
      </c>
      <c r="R95" s="226">
        <f t="shared" si="92"/>
        <v>0.71855364719292436</v>
      </c>
      <c r="S95" s="227">
        <f t="shared" si="93"/>
        <v>690127.03414389584</v>
      </c>
      <c r="T95" s="228">
        <f t="shared" si="79"/>
        <v>1933703.2841438958</v>
      </c>
      <c r="U95" s="228">
        <f t="shared" si="80"/>
        <v>553449.21585610416</v>
      </c>
      <c r="V95" s="227">
        <f t="shared" si="94"/>
        <v>1756125</v>
      </c>
      <c r="W95" s="227">
        <f t="shared" si="95"/>
        <v>1818180</v>
      </c>
      <c r="X95" s="227">
        <f t="shared" si="96"/>
        <v>1050000</v>
      </c>
      <c r="Y95" s="227" t="str">
        <f t="shared" si="97"/>
        <v/>
      </c>
      <c r="Z95" s="86">
        <f t="shared" si="81"/>
        <v>1541435</v>
      </c>
      <c r="AA95" s="229">
        <f t="shared" si="82"/>
        <v>3</v>
      </c>
      <c r="AB95" s="73" t="s">
        <v>863</v>
      </c>
      <c r="AC95" s="73"/>
      <c r="AD95" s="73"/>
      <c r="AE95" s="186">
        <v>10</v>
      </c>
      <c r="AF95" s="187">
        <f t="shared" si="78"/>
        <v>15414350</v>
      </c>
    </row>
    <row r="96" spans="1:32" s="61" customFormat="1" ht="345" customHeight="1" x14ac:dyDescent="0.2">
      <c r="A96" s="74" t="s">
        <v>185</v>
      </c>
      <c r="B96" s="116" t="s">
        <v>186</v>
      </c>
      <c r="C96" s="77" t="s">
        <v>20</v>
      </c>
      <c r="D96" s="189">
        <v>10</v>
      </c>
      <c r="E96" s="222">
        <v>2185995</v>
      </c>
      <c r="F96" s="183">
        <f t="shared" si="84"/>
        <v>21859950</v>
      </c>
      <c r="G96" s="191">
        <v>2053845</v>
      </c>
      <c r="H96" s="184">
        <f t="shared" si="85"/>
        <v>20538450</v>
      </c>
      <c r="I96" s="188">
        <v>2550000</v>
      </c>
      <c r="J96" s="224">
        <f t="shared" si="86"/>
        <v>25500000</v>
      </c>
      <c r="K96" s="192">
        <v>2800000</v>
      </c>
      <c r="L96" s="220">
        <f t="shared" si="87"/>
        <v>28000000</v>
      </c>
      <c r="M96" s="85">
        <f>N96</f>
        <v>2397460</v>
      </c>
      <c r="N96" s="230">
        <f t="shared" si="88"/>
        <v>2397460</v>
      </c>
      <c r="O96" s="226">
        <f t="shared" si="89"/>
        <v>8.8203765651981736E-2</v>
      </c>
      <c r="P96" s="226">
        <f t="shared" si="90"/>
        <v>0.14332460187031271</v>
      </c>
      <c r="Q96" s="226">
        <f t="shared" si="91"/>
        <v>-6.362567050128054E-2</v>
      </c>
      <c r="R96" s="226">
        <f t="shared" si="92"/>
        <v>-0.16790269702101401</v>
      </c>
      <c r="S96" s="227">
        <f t="shared" si="93"/>
        <v>340634.51461940847</v>
      </c>
      <c r="T96" s="228">
        <f t="shared" si="79"/>
        <v>2738094.5146194086</v>
      </c>
      <c r="U96" s="228">
        <f t="shared" si="80"/>
        <v>2056825.4853805916</v>
      </c>
      <c r="V96" s="227">
        <f t="shared" si="94"/>
        <v>2185995</v>
      </c>
      <c r="W96" s="227" t="str">
        <f t="shared" si="95"/>
        <v/>
      </c>
      <c r="X96" s="227">
        <f t="shared" si="96"/>
        <v>2550000</v>
      </c>
      <c r="Y96" s="227" t="str">
        <f t="shared" si="97"/>
        <v/>
      </c>
      <c r="Z96" s="86">
        <f t="shared" si="81"/>
        <v>2367997.5</v>
      </c>
      <c r="AA96" s="229">
        <f t="shared" si="82"/>
        <v>2</v>
      </c>
      <c r="AB96" s="216" t="s">
        <v>873</v>
      </c>
      <c r="AC96" s="73"/>
      <c r="AD96" s="73"/>
      <c r="AE96" s="186">
        <v>10</v>
      </c>
      <c r="AF96" s="187">
        <f t="shared" si="78"/>
        <v>23974600</v>
      </c>
    </row>
    <row r="97" spans="1:32" s="61" customFormat="1" ht="345" customHeight="1" x14ac:dyDescent="0.2">
      <c r="A97" s="74" t="s">
        <v>187</v>
      </c>
      <c r="B97" s="116" t="s">
        <v>188</v>
      </c>
      <c r="C97" s="78" t="s">
        <v>20</v>
      </c>
      <c r="D97" s="189">
        <v>10</v>
      </c>
      <c r="E97" s="222">
        <v>1512000</v>
      </c>
      <c r="F97" s="183">
        <f t="shared" si="84"/>
        <v>15120000</v>
      </c>
      <c r="G97" s="191">
        <v>1640556</v>
      </c>
      <c r="H97" s="184">
        <f t="shared" si="85"/>
        <v>16405560</v>
      </c>
      <c r="I97" s="188">
        <v>1800000</v>
      </c>
      <c r="J97" s="224">
        <f t="shared" si="86"/>
        <v>18000000</v>
      </c>
      <c r="K97" s="192">
        <v>1200000</v>
      </c>
      <c r="L97" s="220">
        <f t="shared" si="87"/>
        <v>12000000</v>
      </c>
      <c r="M97" s="85">
        <f t="shared" si="49"/>
        <v>1576278</v>
      </c>
      <c r="N97" s="225">
        <f t="shared" si="88"/>
        <v>1538139</v>
      </c>
      <c r="O97" s="226">
        <f t="shared" si="89"/>
        <v>1.6993912773813014E-2</v>
      </c>
      <c r="P97" s="226">
        <f t="shared" si="90"/>
        <v>-6.658500954725155E-2</v>
      </c>
      <c r="Q97" s="226">
        <f t="shared" si="91"/>
        <v>-0.17024534193593688</v>
      </c>
      <c r="R97" s="226">
        <f t="shared" si="92"/>
        <v>0.21983643870937541</v>
      </c>
      <c r="S97" s="227">
        <f t="shared" si="93"/>
        <v>254349.92684095664</v>
      </c>
      <c r="T97" s="228">
        <f t="shared" si="79"/>
        <v>1792488.9268409566</v>
      </c>
      <c r="U97" s="228">
        <f t="shared" si="80"/>
        <v>1283789.0731590434</v>
      </c>
      <c r="V97" s="227">
        <f t="shared" si="94"/>
        <v>1512000</v>
      </c>
      <c r="W97" s="227">
        <f t="shared" si="95"/>
        <v>1640556</v>
      </c>
      <c r="X97" s="227" t="str">
        <f t="shared" si="96"/>
        <v/>
      </c>
      <c r="Y97" s="227" t="str">
        <f t="shared" si="97"/>
        <v/>
      </c>
      <c r="Z97" s="86">
        <f t="shared" si="81"/>
        <v>1576278</v>
      </c>
      <c r="AA97" s="229">
        <f t="shared" si="82"/>
        <v>2</v>
      </c>
      <c r="AB97" s="73" t="s">
        <v>863</v>
      </c>
      <c r="AC97" s="73"/>
      <c r="AD97" s="73"/>
      <c r="AE97" s="186">
        <v>4</v>
      </c>
      <c r="AF97" s="187">
        <f t="shared" si="78"/>
        <v>6305112</v>
      </c>
    </row>
    <row r="98" spans="1:32" s="61" customFormat="1" ht="345" customHeight="1" x14ac:dyDescent="0.2">
      <c r="A98" s="74" t="s">
        <v>189</v>
      </c>
      <c r="B98" s="116" t="s">
        <v>190</v>
      </c>
      <c r="C98" s="77" t="s">
        <v>20</v>
      </c>
      <c r="D98" s="189">
        <v>10</v>
      </c>
      <c r="E98" s="222">
        <v>690900</v>
      </c>
      <c r="F98" s="183">
        <f t="shared" si="84"/>
        <v>6909000</v>
      </c>
      <c r="G98" s="191">
        <v>668800</v>
      </c>
      <c r="H98" s="184">
        <f t="shared" si="85"/>
        <v>6688000</v>
      </c>
      <c r="I98" s="188">
        <v>584000</v>
      </c>
      <c r="J98" s="224">
        <f t="shared" si="86"/>
        <v>5840000</v>
      </c>
      <c r="K98" s="192">
        <v>250000</v>
      </c>
      <c r="L98" s="220">
        <f t="shared" si="87"/>
        <v>2500000</v>
      </c>
      <c r="M98" s="85">
        <f t="shared" si="49"/>
        <v>647900</v>
      </c>
      <c r="N98" s="225">
        <f t="shared" si="88"/>
        <v>548425</v>
      </c>
      <c r="O98" s="226">
        <f t="shared" si="89"/>
        <v>-0.25978939690933123</v>
      </c>
      <c r="P98" s="226">
        <f t="shared" si="90"/>
        <v>-0.21949218215799782</v>
      </c>
      <c r="Q98" s="226">
        <f t="shared" si="91"/>
        <v>-6.4867575329352167E-2</v>
      </c>
      <c r="R98" s="226">
        <f t="shared" si="92"/>
        <v>0.54414915439668143</v>
      </c>
      <c r="S98" s="227">
        <f t="shared" si="93"/>
        <v>204215.8396566404</v>
      </c>
      <c r="T98" s="228">
        <f t="shared" si="79"/>
        <v>752640.83965664043</v>
      </c>
      <c r="U98" s="228">
        <f t="shared" si="80"/>
        <v>344209.16034335957</v>
      </c>
      <c r="V98" s="227">
        <f t="shared" si="94"/>
        <v>690900</v>
      </c>
      <c r="W98" s="227">
        <f t="shared" si="95"/>
        <v>668800</v>
      </c>
      <c r="X98" s="227">
        <f t="shared" si="96"/>
        <v>584000</v>
      </c>
      <c r="Y98" s="227" t="str">
        <f t="shared" si="97"/>
        <v/>
      </c>
      <c r="Z98" s="86">
        <f t="shared" si="81"/>
        <v>647900</v>
      </c>
      <c r="AA98" s="229">
        <f t="shared" si="82"/>
        <v>3</v>
      </c>
      <c r="AB98" s="73" t="s">
        <v>863</v>
      </c>
      <c r="AC98" s="73"/>
      <c r="AD98" s="73"/>
      <c r="AE98" s="186">
        <v>2</v>
      </c>
      <c r="AF98" s="187">
        <f t="shared" si="78"/>
        <v>1295800</v>
      </c>
    </row>
    <row r="99" spans="1:32" s="61" customFormat="1" ht="345" customHeight="1" x14ac:dyDescent="0.2">
      <c r="A99" s="74" t="s">
        <v>191</v>
      </c>
      <c r="B99" s="116" t="s">
        <v>192</v>
      </c>
      <c r="C99" s="77" t="s">
        <v>20</v>
      </c>
      <c r="D99" s="189">
        <v>10</v>
      </c>
      <c r="E99" s="222">
        <v>669900</v>
      </c>
      <c r="F99" s="183">
        <f t="shared" si="84"/>
        <v>6699000</v>
      </c>
      <c r="G99" s="191">
        <v>634157</v>
      </c>
      <c r="H99" s="184">
        <f t="shared" si="85"/>
        <v>6341570</v>
      </c>
      <c r="I99" s="188">
        <v>384000</v>
      </c>
      <c r="J99" s="224">
        <f t="shared" si="86"/>
        <v>3840000</v>
      </c>
      <c r="K99" s="192">
        <v>500000</v>
      </c>
      <c r="L99" s="220">
        <f t="shared" si="87"/>
        <v>5000000</v>
      </c>
      <c r="M99" s="85">
        <f t="shared" si="49"/>
        <v>601352.33333333337</v>
      </c>
      <c r="N99" s="225">
        <f t="shared" si="88"/>
        <v>547014.25</v>
      </c>
      <c r="O99" s="226">
        <f t="shared" si="89"/>
        <v>-0.22464816958607559</v>
      </c>
      <c r="P99" s="226">
        <f t="shared" si="90"/>
        <v>-0.15930617895237642</v>
      </c>
      <c r="Q99" s="226">
        <f t="shared" si="91"/>
        <v>0.29800731882213305</v>
      </c>
      <c r="R99" s="226">
        <f t="shared" si="92"/>
        <v>8.5947029716319068E-2</v>
      </c>
      <c r="S99" s="227">
        <f t="shared" si="93"/>
        <v>130994.59510065037</v>
      </c>
      <c r="T99" s="228">
        <f t="shared" si="79"/>
        <v>678008.84510065033</v>
      </c>
      <c r="U99" s="228">
        <f t="shared" si="80"/>
        <v>416019.65489934961</v>
      </c>
      <c r="V99" s="227">
        <f t="shared" si="94"/>
        <v>669900</v>
      </c>
      <c r="W99" s="227">
        <f t="shared" si="95"/>
        <v>634157</v>
      </c>
      <c r="X99" s="227" t="str">
        <f t="shared" si="96"/>
        <v/>
      </c>
      <c r="Y99" s="227">
        <f t="shared" si="97"/>
        <v>500000</v>
      </c>
      <c r="Z99" s="86">
        <f t="shared" si="81"/>
        <v>601352.33333333337</v>
      </c>
      <c r="AA99" s="229">
        <f t="shared" si="82"/>
        <v>3</v>
      </c>
      <c r="AB99" s="73" t="s">
        <v>863</v>
      </c>
      <c r="AC99" s="73"/>
      <c r="AD99" s="73"/>
      <c r="AE99" s="186">
        <v>2</v>
      </c>
      <c r="AF99" s="187">
        <f t="shared" si="78"/>
        <v>1202704.6666666667</v>
      </c>
    </row>
    <row r="100" spans="1:32" ht="38.25" hidden="1" x14ac:dyDescent="0.2">
      <c r="A100" s="5" t="s">
        <v>193</v>
      </c>
      <c r="B100" s="6" t="s">
        <v>194</v>
      </c>
      <c r="C100" s="9" t="s">
        <v>20</v>
      </c>
      <c r="D100" s="12">
        <v>10</v>
      </c>
      <c r="E100" s="36">
        <v>1772400</v>
      </c>
      <c r="F100" s="35">
        <f t="shared" si="84"/>
        <v>17724000</v>
      </c>
      <c r="G100" s="40">
        <v>1896691</v>
      </c>
      <c r="H100" s="25">
        <f t="shared" si="85"/>
        <v>18966910</v>
      </c>
      <c r="I100" s="16">
        <v>750000</v>
      </c>
      <c r="J100" s="17">
        <f t="shared" si="86"/>
        <v>7500000</v>
      </c>
      <c r="K100" s="28">
        <v>300000</v>
      </c>
      <c r="L100" s="29">
        <f t="shared" si="87"/>
        <v>3000000</v>
      </c>
      <c r="M100" s="47">
        <f t="shared" si="49"/>
        <v>1473030.3333333333</v>
      </c>
      <c r="N100" s="42">
        <f t="shared" si="88"/>
        <v>1179772.75</v>
      </c>
      <c r="O100" s="43">
        <f t="shared" si="89"/>
        <v>-0.50232322284100905</v>
      </c>
      <c r="P100" s="43">
        <f t="shared" si="90"/>
        <v>-0.60767486789299041</v>
      </c>
      <c r="Q100" s="43">
        <f t="shared" si="91"/>
        <v>0.36428435052428532</v>
      </c>
      <c r="R100" s="43">
        <f t="shared" si="92"/>
        <v>0.74571374020971404</v>
      </c>
      <c r="S100" s="21">
        <f t="shared" si="93"/>
        <v>779718.65500977333</v>
      </c>
      <c r="T100" s="22">
        <f t="shared" si="79"/>
        <v>1959491.4050097733</v>
      </c>
      <c r="U100" s="22">
        <f t="shared" si="80"/>
        <v>400054.09499022667</v>
      </c>
      <c r="V100" s="21">
        <f t="shared" si="94"/>
        <v>1772400</v>
      </c>
      <c r="W100" s="21">
        <f t="shared" si="95"/>
        <v>1896691</v>
      </c>
      <c r="X100" s="21">
        <f t="shared" si="96"/>
        <v>750000</v>
      </c>
      <c r="Y100" s="21" t="str">
        <f t="shared" si="97"/>
        <v/>
      </c>
      <c r="Z100" s="23">
        <f t="shared" si="81"/>
        <v>1473030.3333333333</v>
      </c>
      <c r="AA100" s="20">
        <f t="shared" si="82"/>
        <v>3</v>
      </c>
      <c r="AB100" s="1" t="s">
        <v>863</v>
      </c>
      <c r="AE100" s="54"/>
      <c r="AF100" s="56">
        <f t="shared" si="78"/>
        <v>0</v>
      </c>
    </row>
    <row r="101" spans="1:32" s="61" customFormat="1" ht="345" customHeight="1" x14ac:dyDescent="0.2">
      <c r="A101" s="74" t="s">
        <v>195</v>
      </c>
      <c r="B101" s="116" t="s">
        <v>196</v>
      </c>
      <c r="C101" s="77" t="s">
        <v>20</v>
      </c>
      <c r="D101" s="189">
        <v>10</v>
      </c>
      <c r="E101" s="222">
        <v>637350</v>
      </c>
      <c r="F101" s="183">
        <f t="shared" si="84"/>
        <v>6373500</v>
      </c>
      <c r="G101" s="191">
        <v>604941</v>
      </c>
      <c r="H101" s="184">
        <f t="shared" si="85"/>
        <v>6049410</v>
      </c>
      <c r="I101" s="188">
        <v>450000</v>
      </c>
      <c r="J101" s="224">
        <f t="shared" si="86"/>
        <v>4500000</v>
      </c>
      <c r="K101" s="192">
        <v>350000</v>
      </c>
      <c r="L101" s="220">
        <f t="shared" si="87"/>
        <v>3500000</v>
      </c>
      <c r="M101" s="85">
        <f t="shared" si="49"/>
        <v>564097</v>
      </c>
      <c r="N101" s="225">
        <f t="shared" si="88"/>
        <v>510572.75</v>
      </c>
      <c r="O101" s="226">
        <f t="shared" si="89"/>
        <v>-0.24830398802129561</v>
      </c>
      <c r="P101" s="226">
        <f t="shared" si="90"/>
        <v>-0.18482821498013746</v>
      </c>
      <c r="Q101" s="226">
        <f t="shared" si="91"/>
        <v>0.11863686418830621</v>
      </c>
      <c r="R101" s="226">
        <f t="shared" si="92"/>
        <v>0.31449533881312697</v>
      </c>
      <c r="S101" s="227">
        <f t="shared" si="93"/>
        <v>134697.81464541287</v>
      </c>
      <c r="T101" s="228">
        <f t="shared" si="79"/>
        <v>645270.56464541284</v>
      </c>
      <c r="U101" s="228">
        <f t="shared" si="80"/>
        <v>375874.93535458716</v>
      </c>
      <c r="V101" s="227">
        <f t="shared" si="94"/>
        <v>637350</v>
      </c>
      <c r="W101" s="227">
        <f t="shared" si="95"/>
        <v>604941</v>
      </c>
      <c r="X101" s="227">
        <f t="shared" si="96"/>
        <v>450000</v>
      </c>
      <c r="Y101" s="227" t="str">
        <f t="shared" si="97"/>
        <v/>
      </c>
      <c r="Z101" s="86">
        <f t="shared" si="81"/>
        <v>564097</v>
      </c>
      <c r="AA101" s="229">
        <f t="shared" si="82"/>
        <v>3</v>
      </c>
      <c r="AB101" s="73" t="s">
        <v>863</v>
      </c>
      <c r="AC101" s="73"/>
      <c r="AD101" s="73"/>
      <c r="AE101" s="186">
        <v>10</v>
      </c>
      <c r="AF101" s="187">
        <f t="shared" si="78"/>
        <v>5640970</v>
      </c>
    </row>
    <row r="102" spans="1:32" ht="25.5" hidden="1" x14ac:dyDescent="0.2">
      <c r="A102" s="5" t="s">
        <v>197</v>
      </c>
      <c r="B102" s="6" t="s">
        <v>198</v>
      </c>
      <c r="C102" s="9" t="s">
        <v>20</v>
      </c>
      <c r="D102" s="12">
        <v>10</v>
      </c>
      <c r="E102" s="36">
        <v>726600</v>
      </c>
      <c r="F102" s="35">
        <f t="shared" si="84"/>
        <v>7266000</v>
      </c>
      <c r="G102" s="40">
        <v>706576</v>
      </c>
      <c r="H102" s="25">
        <f t="shared" si="85"/>
        <v>7065760</v>
      </c>
      <c r="I102" s="16">
        <v>725000</v>
      </c>
      <c r="J102" s="17">
        <f t="shared" si="86"/>
        <v>7250000</v>
      </c>
      <c r="K102" s="28">
        <v>290000</v>
      </c>
      <c r="L102" s="29">
        <f t="shared" si="87"/>
        <v>2900000</v>
      </c>
      <c r="M102" s="47">
        <f t="shared" si="49"/>
        <v>719392</v>
      </c>
      <c r="N102" s="42">
        <f t="shared" si="88"/>
        <v>612044</v>
      </c>
      <c r="O102" s="43">
        <f t="shared" si="89"/>
        <v>-0.18716954990164103</v>
      </c>
      <c r="P102" s="43">
        <f t="shared" si="90"/>
        <v>-0.15445294782728047</v>
      </c>
      <c r="Q102" s="43">
        <f t="shared" si="91"/>
        <v>-0.18455535876505613</v>
      </c>
      <c r="R102" s="43">
        <f t="shared" si="92"/>
        <v>0.52617785649397764</v>
      </c>
      <c r="S102" s="21">
        <f t="shared" si="93"/>
        <v>214888.16628811057</v>
      </c>
      <c r="T102" s="22">
        <f t="shared" si="79"/>
        <v>826932.16628811054</v>
      </c>
      <c r="U102" s="22">
        <f t="shared" si="80"/>
        <v>397155.83371188946</v>
      </c>
      <c r="V102" s="21">
        <f t="shared" si="94"/>
        <v>726600</v>
      </c>
      <c r="W102" s="21">
        <f t="shared" si="95"/>
        <v>706576</v>
      </c>
      <c r="X102" s="21">
        <f t="shared" si="96"/>
        <v>725000</v>
      </c>
      <c r="Y102" s="21" t="str">
        <f t="shared" si="97"/>
        <v/>
      </c>
      <c r="Z102" s="23">
        <f t="shared" si="81"/>
        <v>719392</v>
      </c>
      <c r="AA102" s="20">
        <f t="shared" si="82"/>
        <v>3</v>
      </c>
      <c r="AB102" s="1" t="s">
        <v>863</v>
      </c>
      <c r="AE102" s="54"/>
      <c r="AF102" s="56">
        <f t="shared" si="78"/>
        <v>0</v>
      </c>
    </row>
    <row r="103" spans="1:32" ht="38.25" hidden="1" x14ac:dyDescent="0.2">
      <c r="A103" s="5" t="s">
        <v>199</v>
      </c>
      <c r="B103" s="6" t="s">
        <v>200</v>
      </c>
      <c r="C103" s="9" t="s">
        <v>20</v>
      </c>
      <c r="D103" s="12">
        <v>10</v>
      </c>
      <c r="E103" s="36">
        <v>652000</v>
      </c>
      <c r="F103" s="35">
        <f t="shared" si="84"/>
        <v>6520000</v>
      </c>
      <c r="G103" s="40">
        <v>678110</v>
      </c>
      <c r="H103" s="25">
        <f t="shared" si="85"/>
        <v>6781100</v>
      </c>
      <c r="I103" s="16">
        <v>450000</v>
      </c>
      <c r="J103" s="17">
        <f t="shared" si="86"/>
        <v>4500000</v>
      </c>
      <c r="K103" s="28">
        <v>850000</v>
      </c>
      <c r="L103" s="29">
        <f t="shared" si="87"/>
        <v>8500000</v>
      </c>
      <c r="M103" s="47">
        <f t="shared" si="49"/>
        <v>665055</v>
      </c>
      <c r="N103" s="42">
        <f t="shared" si="88"/>
        <v>657527.5</v>
      </c>
      <c r="O103" s="43">
        <f t="shared" si="89"/>
        <v>8.4064925041158478E-3</v>
      </c>
      <c r="P103" s="43">
        <f t="shared" si="90"/>
        <v>-3.1302873263855835E-2</v>
      </c>
      <c r="Q103" s="43">
        <f t="shared" si="91"/>
        <v>0.31561797795529467</v>
      </c>
      <c r="R103" s="43">
        <f t="shared" si="92"/>
        <v>-0.29272159719555457</v>
      </c>
      <c r="S103" s="21">
        <f t="shared" si="93"/>
        <v>163877.51429548432</v>
      </c>
      <c r="T103" s="22">
        <f t="shared" si="79"/>
        <v>821405.01429548429</v>
      </c>
      <c r="U103" s="22">
        <f t="shared" si="80"/>
        <v>493649.98570451571</v>
      </c>
      <c r="V103" s="21">
        <f t="shared" si="94"/>
        <v>652000</v>
      </c>
      <c r="W103" s="21">
        <f t="shared" si="95"/>
        <v>678110</v>
      </c>
      <c r="X103" s="21" t="str">
        <f t="shared" si="96"/>
        <v/>
      </c>
      <c r="Y103" s="21" t="str">
        <f t="shared" si="97"/>
        <v/>
      </c>
      <c r="Z103" s="23">
        <f t="shared" si="81"/>
        <v>665055</v>
      </c>
      <c r="AA103" s="20">
        <f t="shared" si="82"/>
        <v>2</v>
      </c>
      <c r="AB103" s="1" t="s">
        <v>863</v>
      </c>
      <c r="AE103" s="54"/>
      <c r="AF103" s="56">
        <f t="shared" si="78"/>
        <v>0</v>
      </c>
    </row>
    <row r="104" spans="1:32" ht="76.5" hidden="1" x14ac:dyDescent="0.2">
      <c r="A104" s="5" t="s">
        <v>201</v>
      </c>
      <c r="B104" s="6" t="s">
        <v>202</v>
      </c>
      <c r="C104" s="9" t="s">
        <v>20</v>
      </c>
      <c r="D104" s="12">
        <v>10</v>
      </c>
      <c r="E104" s="36">
        <v>348600</v>
      </c>
      <c r="F104" s="35">
        <f t="shared" si="84"/>
        <v>3486000</v>
      </c>
      <c r="G104" s="40">
        <v>379941</v>
      </c>
      <c r="H104" s="25">
        <f t="shared" si="85"/>
        <v>3799410</v>
      </c>
      <c r="I104" s="15">
        <v>310000</v>
      </c>
      <c r="J104" s="17">
        <f t="shared" si="86"/>
        <v>3100000</v>
      </c>
      <c r="K104" s="28">
        <v>1500000</v>
      </c>
      <c r="L104" s="29">
        <f t="shared" si="87"/>
        <v>15000000</v>
      </c>
      <c r="M104" s="47">
        <f t="shared" si="49"/>
        <v>346180.33333333331</v>
      </c>
      <c r="N104" s="42">
        <f t="shared" si="88"/>
        <v>634635.25</v>
      </c>
      <c r="O104" s="43">
        <f t="shared" si="89"/>
        <v>0.45070810359178759</v>
      </c>
      <c r="P104" s="43">
        <f t="shared" si="90"/>
        <v>0.40132383128734184</v>
      </c>
      <c r="Q104" s="43">
        <f t="shared" si="91"/>
        <v>0.51153044209252485</v>
      </c>
      <c r="R104" s="43">
        <f t="shared" si="92"/>
        <v>-1.3635623769716543</v>
      </c>
      <c r="S104" s="21">
        <f t="shared" si="93"/>
        <v>577618.53655353724</v>
      </c>
      <c r="T104" s="22">
        <f t="shared" si="79"/>
        <v>1212253.7865535372</v>
      </c>
      <c r="U104" s="22">
        <f t="shared" si="80"/>
        <v>57016.71344646276</v>
      </c>
      <c r="V104" s="21">
        <f t="shared" si="94"/>
        <v>348600</v>
      </c>
      <c r="W104" s="21">
        <f t="shared" si="95"/>
        <v>379941</v>
      </c>
      <c r="X104" s="21">
        <f t="shared" si="96"/>
        <v>310000</v>
      </c>
      <c r="Y104" s="21" t="str">
        <f t="shared" si="97"/>
        <v/>
      </c>
      <c r="Z104" s="23">
        <f t="shared" si="81"/>
        <v>346180.33333333331</v>
      </c>
      <c r="AA104" s="20">
        <f t="shared" si="82"/>
        <v>3</v>
      </c>
      <c r="AB104" s="1" t="s">
        <v>863</v>
      </c>
      <c r="AE104" s="54"/>
      <c r="AF104" s="56">
        <f t="shared" si="78"/>
        <v>0</v>
      </c>
    </row>
    <row r="105" spans="1:32" ht="38.25" hidden="1" x14ac:dyDescent="0.2">
      <c r="A105" s="5" t="s">
        <v>203</v>
      </c>
      <c r="B105" s="6" t="s">
        <v>204</v>
      </c>
      <c r="C105" s="9" t="s">
        <v>20</v>
      </c>
      <c r="D105" s="12">
        <v>10</v>
      </c>
      <c r="E105" s="36">
        <v>85050</v>
      </c>
      <c r="F105" s="35">
        <f t="shared" si="84"/>
        <v>850500</v>
      </c>
      <c r="G105" s="40">
        <v>88787</v>
      </c>
      <c r="H105" s="25">
        <f t="shared" si="85"/>
        <v>887870</v>
      </c>
      <c r="I105" s="15">
        <v>69700</v>
      </c>
      <c r="J105" s="17">
        <f t="shared" si="86"/>
        <v>697000</v>
      </c>
      <c r="K105" s="28">
        <v>120000</v>
      </c>
      <c r="L105" s="29">
        <f t="shared" si="87"/>
        <v>1200000</v>
      </c>
      <c r="M105" s="47">
        <f t="shared" si="49"/>
        <v>86918.5</v>
      </c>
      <c r="N105" s="42">
        <f t="shared" si="88"/>
        <v>90884.25</v>
      </c>
      <c r="O105" s="43">
        <f t="shared" si="89"/>
        <v>6.4194291090040378E-2</v>
      </c>
      <c r="P105" s="43">
        <f t="shared" si="90"/>
        <v>2.3076055532174178E-2</v>
      </c>
      <c r="Q105" s="43">
        <f t="shared" si="91"/>
        <v>0.23309044196326645</v>
      </c>
      <c r="R105" s="43">
        <f t="shared" si="92"/>
        <v>-0.32036078858548089</v>
      </c>
      <c r="S105" s="21">
        <f t="shared" si="93"/>
        <v>21094.519641761617</v>
      </c>
      <c r="T105" s="22">
        <f t="shared" si="79"/>
        <v>111978.76964176161</v>
      </c>
      <c r="U105" s="22">
        <f t="shared" si="80"/>
        <v>69789.73035823839</v>
      </c>
      <c r="V105" s="21">
        <f t="shared" si="94"/>
        <v>85050</v>
      </c>
      <c r="W105" s="21">
        <f t="shared" si="95"/>
        <v>88787</v>
      </c>
      <c r="X105" s="21" t="str">
        <f t="shared" si="96"/>
        <v/>
      </c>
      <c r="Y105" s="21" t="str">
        <f t="shared" si="97"/>
        <v/>
      </c>
      <c r="Z105" s="23">
        <f t="shared" si="81"/>
        <v>86918.5</v>
      </c>
      <c r="AA105" s="20">
        <f t="shared" si="82"/>
        <v>2</v>
      </c>
      <c r="AB105" s="1" t="s">
        <v>863</v>
      </c>
      <c r="AE105" s="54"/>
      <c r="AF105" s="56">
        <f t="shared" si="78"/>
        <v>0</v>
      </c>
    </row>
    <row r="106" spans="1:32" s="61" customFormat="1" ht="345" customHeight="1" x14ac:dyDescent="0.2">
      <c r="A106" s="74" t="s">
        <v>205</v>
      </c>
      <c r="B106" s="116" t="s">
        <v>206</v>
      </c>
      <c r="C106" s="77" t="s">
        <v>20</v>
      </c>
      <c r="D106" s="189">
        <v>10</v>
      </c>
      <c r="E106" s="222">
        <v>173250</v>
      </c>
      <c r="F106" s="183">
        <f t="shared" si="84"/>
        <v>1732500</v>
      </c>
      <c r="G106" s="191">
        <v>172499</v>
      </c>
      <c r="H106" s="184">
        <f t="shared" si="85"/>
        <v>1724990</v>
      </c>
      <c r="I106" s="188">
        <v>71300</v>
      </c>
      <c r="J106" s="224">
        <f t="shared" si="86"/>
        <v>713000</v>
      </c>
      <c r="K106" s="192">
        <v>150000</v>
      </c>
      <c r="L106" s="220">
        <f t="shared" si="87"/>
        <v>1500000</v>
      </c>
      <c r="M106" s="85">
        <f t="shared" si="49"/>
        <v>165249.66666666666</v>
      </c>
      <c r="N106" s="225">
        <f t="shared" si="88"/>
        <v>141762.25</v>
      </c>
      <c r="O106" s="226">
        <f t="shared" si="89"/>
        <v>-0.22211660720678461</v>
      </c>
      <c r="P106" s="226">
        <f t="shared" si="90"/>
        <v>-0.21681900505952756</v>
      </c>
      <c r="Q106" s="226">
        <f t="shared" si="91"/>
        <v>0.4970452288955628</v>
      </c>
      <c r="R106" s="226">
        <f t="shared" si="92"/>
        <v>-5.8109616629250738E-2</v>
      </c>
      <c r="S106" s="227">
        <f t="shared" si="93"/>
        <v>48197.563564804121</v>
      </c>
      <c r="T106" s="228">
        <f t="shared" si="79"/>
        <v>189959.81356480412</v>
      </c>
      <c r="U106" s="228">
        <f t="shared" si="80"/>
        <v>93564.686435195879</v>
      </c>
      <c r="V106" s="227">
        <f t="shared" si="94"/>
        <v>173250</v>
      </c>
      <c r="W106" s="227">
        <f t="shared" si="95"/>
        <v>172499</v>
      </c>
      <c r="X106" s="227" t="str">
        <f t="shared" si="96"/>
        <v/>
      </c>
      <c r="Y106" s="227">
        <f t="shared" si="97"/>
        <v>150000</v>
      </c>
      <c r="Z106" s="86">
        <f t="shared" si="81"/>
        <v>165249.66666666666</v>
      </c>
      <c r="AA106" s="229">
        <f t="shared" si="82"/>
        <v>3</v>
      </c>
      <c r="AB106" s="73" t="s">
        <v>863</v>
      </c>
      <c r="AC106" s="73"/>
      <c r="AD106" s="73"/>
      <c r="AE106" s="186">
        <v>2</v>
      </c>
      <c r="AF106" s="187">
        <f t="shared" si="78"/>
        <v>330499.33333333331</v>
      </c>
    </row>
    <row r="107" spans="1:32" ht="89.25" hidden="1" x14ac:dyDescent="0.2">
      <c r="A107" s="5" t="s">
        <v>207</v>
      </c>
      <c r="B107" s="6" t="s">
        <v>208</v>
      </c>
      <c r="C107" s="9" t="s">
        <v>20</v>
      </c>
      <c r="D107" s="12">
        <v>10</v>
      </c>
      <c r="E107" s="36">
        <v>11714850</v>
      </c>
      <c r="F107" s="35">
        <f t="shared" si="84"/>
        <v>117148500</v>
      </c>
      <c r="G107" s="40">
        <v>10857519</v>
      </c>
      <c r="H107" s="25">
        <f t="shared" si="85"/>
        <v>108575190</v>
      </c>
      <c r="I107" s="15">
        <v>4352000</v>
      </c>
      <c r="J107" s="17">
        <f t="shared" si="86"/>
        <v>43520000</v>
      </c>
      <c r="K107" s="28">
        <v>3000000</v>
      </c>
      <c r="L107" s="29">
        <f t="shared" si="87"/>
        <v>30000000</v>
      </c>
      <c r="M107" s="47">
        <f t="shared" si="49"/>
        <v>8974789.666666666</v>
      </c>
      <c r="N107" s="42">
        <f t="shared" si="88"/>
        <v>7481092.25</v>
      </c>
      <c r="O107" s="43">
        <f t="shared" si="89"/>
        <v>-0.56592775607064594</v>
      </c>
      <c r="P107" s="43">
        <f t="shared" si="90"/>
        <v>-0.45132804638253199</v>
      </c>
      <c r="Q107" s="43">
        <f t="shared" si="91"/>
        <v>0.41826676445541755</v>
      </c>
      <c r="R107" s="43">
        <f t="shared" si="92"/>
        <v>0.59898903799776027</v>
      </c>
      <c r="S107" s="21">
        <f t="shared" si="93"/>
        <v>4442085.4091226393</v>
      </c>
      <c r="T107" s="22">
        <f t="shared" si="79"/>
        <v>11923177.659122638</v>
      </c>
      <c r="U107" s="22">
        <f t="shared" si="80"/>
        <v>3039006.8408773607</v>
      </c>
      <c r="V107" s="21">
        <f t="shared" si="94"/>
        <v>11714850</v>
      </c>
      <c r="W107" s="21">
        <f t="shared" si="95"/>
        <v>10857519</v>
      </c>
      <c r="X107" s="21">
        <f t="shared" si="96"/>
        <v>4352000</v>
      </c>
      <c r="Y107" s="21" t="str">
        <f t="shared" si="97"/>
        <v/>
      </c>
      <c r="Z107" s="23">
        <f t="shared" si="81"/>
        <v>8974789.666666666</v>
      </c>
      <c r="AA107" s="20">
        <f t="shared" si="82"/>
        <v>3</v>
      </c>
      <c r="AB107" s="1" t="s">
        <v>863</v>
      </c>
      <c r="AE107" s="54"/>
      <c r="AF107" s="56">
        <f t="shared" si="78"/>
        <v>0</v>
      </c>
    </row>
    <row r="108" spans="1:32" s="61" customFormat="1" ht="345" customHeight="1" x14ac:dyDescent="0.2">
      <c r="A108" s="74" t="s">
        <v>209</v>
      </c>
      <c r="B108" s="116" t="s">
        <v>210</v>
      </c>
      <c r="C108" s="77" t="s">
        <v>20</v>
      </c>
      <c r="D108" s="189">
        <v>10</v>
      </c>
      <c r="E108" s="222">
        <v>223650</v>
      </c>
      <c r="F108" s="183">
        <f t="shared" si="84"/>
        <v>2236500</v>
      </c>
      <c r="G108" s="191">
        <v>203257</v>
      </c>
      <c r="H108" s="184">
        <f t="shared" si="85"/>
        <v>2032570</v>
      </c>
      <c r="I108" s="188">
        <v>225000</v>
      </c>
      <c r="J108" s="224">
        <f t="shared" si="86"/>
        <v>2250000</v>
      </c>
      <c r="K108" s="192">
        <v>250000</v>
      </c>
      <c r="L108" s="220">
        <f t="shared" si="87"/>
        <v>2500000</v>
      </c>
      <c r="M108" s="85">
        <f>N108</f>
        <v>225476.75</v>
      </c>
      <c r="N108" s="230">
        <f t="shared" si="88"/>
        <v>225476.75</v>
      </c>
      <c r="O108" s="226">
        <f t="shared" si="89"/>
        <v>8.1017222396544408E-3</v>
      </c>
      <c r="P108" s="226">
        <f t="shared" si="90"/>
        <v>9.8545637188756752E-2</v>
      </c>
      <c r="Q108" s="226">
        <f t="shared" si="91"/>
        <v>2.1144086918052363E-3</v>
      </c>
      <c r="R108" s="226">
        <f t="shared" si="92"/>
        <v>-0.10876176812021643</v>
      </c>
      <c r="S108" s="227">
        <f t="shared" si="93"/>
        <v>19136.974567139219</v>
      </c>
      <c r="T108" s="228">
        <f t="shared" si="79"/>
        <v>244613.72456713923</v>
      </c>
      <c r="U108" s="228">
        <f t="shared" si="80"/>
        <v>206339.77543286077</v>
      </c>
      <c r="V108" s="227">
        <f t="shared" si="94"/>
        <v>223650</v>
      </c>
      <c r="W108" s="227" t="str">
        <f t="shared" si="95"/>
        <v/>
      </c>
      <c r="X108" s="227">
        <f t="shared" si="96"/>
        <v>225000</v>
      </c>
      <c r="Y108" s="227" t="str">
        <f t="shared" si="97"/>
        <v/>
      </c>
      <c r="Z108" s="86">
        <f t="shared" si="81"/>
        <v>224325</v>
      </c>
      <c r="AA108" s="229">
        <f t="shared" si="82"/>
        <v>2</v>
      </c>
      <c r="AB108" s="216" t="s">
        <v>873</v>
      </c>
      <c r="AC108" s="73"/>
      <c r="AD108" s="73"/>
      <c r="AE108" s="186">
        <v>4</v>
      </c>
      <c r="AF108" s="187">
        <f t="shared" si="78"/>
        <v>901907</v>
      </c>
    </row>
    <row r="109" spans="1:32" ht="38.25" hidden="1" x14ac:dyDescent="0.2">
      <c r="A109" s="5" t="s">
        <v>211</v>
      </c>
      <c r="B109" s="6" t="s">
        <v>212</v>
      </c>
      <c r="C109" s="9" t="s">
        <v>20</v>
      </c>
      <c r="D109" s="12">
        <v>10</v>
      </c>
      <c r="E109" s="36">
        <v>693525</v>
      </c>
      <c r="F109" s="35">
        <f t="shared" si="84"/>
        <v>6935250</v>
      </c>
      <c r="G109" s="40">
        <v>712342</v>
      </c>
      <c r="H109" s="25">
        <f t="shared" si="85"/>
        <v>7123420</v>
      </c>
      <c r="I109" s="15">
        <v>156500</v>
      </c>
      <c r="J109" s="17">
        <f t="shared" si="86"/>
        <v>1565000</v>
      </c>
      <c r="K109" s="28">
        <v>1200000</v>
      </c>
      <c r="L109" s="29">
        <f t="shared" si="87"/>
        <v>12000000</v>
      </c>
      <c r="M109" s="47">
        <f t="shared" si="49"/>
        <v>702933.5</v>
      </c>
      <c r="N109" s="42">
        <f t="shared" si="88"/>
        <v>690591.75</v>
      </c>
      <c r="O109" s="43">
        <f t="shared" si="89"/>
        <v>-4.2474443113460492E-3</v>
      </c>
      <c r="P109" s="43">
        <f t="shared" si="90"/>
        <v>-3.1495090985375951E-2</v>
      </c>
      <c r="Q109" s="43">
        <f t="shared" si="91"/>
        <v>0.77338275471724072</v>
      </c>
      <c r="R109" s="43">
        <f t="shared" si="92"/>
        <v>-0.73764021942051872</v>
      </c>
      <c r="S109" s="21">
        <f t="shared" si="93"/>
        <v>426314.60992900142</v>
      </c>
      <c r="T109" s="22">
        <f t="shared" si="79"/>
        <v>1116906.3599290014</v>
      </c>
      <c r="U109" s="22">
        <f t="shared" si="80"/>
        <v>264277.14007099858</v>
      </c>
      <c r="V109" s="21">
        <f t="shared" si="94"/>
        <v>693525</v>
      </c>
      <c r="W109" s="21">
        <f t="shared" si="95"/>
        <v>712342</v>
      </c>
      <c r="X109" s="21" t="str">
        <f t="shared" si="96"/>
        <v/>
      </c>
      <c r="Y109" s="21" t="str">
        <f t="shared" si="97"/>
        <v/>
      </c>
      <c r="Z109" s="23">
        <f t="shared" si="81"/>
        <v>702933.5</v>
      </c>
      <c r="AA109" s="20">
        <f t="shared" si="82"/>
        <v>2</v>
      </c>
      <c r="AB109" s="1" t="s">
        <v>863</v>
      </c>
      <c r="AE109" s="54"/>
      <c r="AF109" s="56">
        <f t="shared" si="78"/>
        <v>0</v>
      </c>
    </row>
    <row r="110" spans="1:32" ht="38.25" hidden="1" x14ac:dyDescent="0.2">
      <c r="A110" s="5" t="s">
        <v>213</v>
      </c>
      <c r="B110" s="6" t="s">
        <v>214</v>
      </c>
      <c r="C110" s="9" t="s">
        <v>20</v>
      </c>
      <c r="D110" s="12">
        <v>10</v>
      </c>
      <c r="E110" s="36">
        <v>507150</v>
      </c>
      <c r="F110" s="35">
        <f t="shared" si="84"/>
        <v>5071500</v>
      </c>
      <c r="G110" s="40">
        <v>539272</v>
      </c>
      <c r="H110" s="25">
        <f t="shared" si="85"/>
        <v>5392720</v>
      </c>
      <c r="I110" s="16">
        <v>360000</v>
      </c>
      <c r="J110" s="17">
        <f t="shared" si="86"/>
        <v>3600000</v>
      </c>
      <c r="K110" s="28">
        <v>100000</v>
      </c>
      <c r="L110" s="29">
        <f t="shared" si="87"/>
        <v>1000000</v>
      </c>
      <c r="M110" s="47">
        <f t="shared" si="49"/>
        <v>468807.33333333331</v>
      </c>
      <c r="N110" s="42">
        <f t="shared" si="88"/>
        <v>376605.5</v>
      </c>
      <c r="O110" s="43">
        <f t="shared" si="89"/>
        <v>-0.34663460836339355</v>
      </c>
      <c r="P110" s="43">
        <f t="shared" si="90"/>
        <v>-0.43192810513919744</v>
      </c>
      <c r="Q110" s="43">
        <f t="shared" si="91"/>
        <v>4.4092558393332038E-2</v>
      </c>
      <c r="R110" s="43">
        <f t="shared" si="92"/>
        <v>0.73447015510925895</v>
      </c>
      <c r="S110" s="21">
        <f t="shared" si="93"/>
        <v>200240.35720686612</v>
      </c>
      <c r="T110" s="22">
        <f t="shared" si="79"/>
        <v>576845.85720686615</v>
      </c>
      <c r="U110" s="22">
        <f t="shared" si="80"/>
        <v>176365.14279313388</v>
      </c>
      <c r="V110" s="21">
        <f t="shared" si="94"/>
        <v>507150</v>
      </c>
      <c r="W110" s="21">
        <f t="shared" si="95"/>
        <v>539272</v>
      </c>
      <c r="X110" s="21">
        <f t="shared" si="96"/>
        <v>360000</v>
      </c>
      <c r="Y110" s="21" t="str">
        <f t="shared" si="97"/>
        <v/>
      </c>
      <c r="Z110" s="23">
        <f t="shared" si="81"/>
        <v>468807.33333333331</v>
      </c>
      <c r="AA110" s="20">
        <f t="shared" si="82"/>
        <v>3</v>
      </c>
      <c r="AB110" s="1" t="s">
        <v>863</v>
      </c>
      <c r="AE110" s="54"/>
      <c r="AF110" s="56">
        <f t="shared" si="78"/>
        <v>0</v>
      </c>
    </row>
    <row r="111" spans="1:32" ht="25.5" hidden="1" x14ac:dyDescent="0.2">
      <c r="A111" s="5" t="s">
        <v>215</v>
      </c>
      <c r="B111" s="6" t="s">
        <v>216</v>
      </c>
      <c r="C111" s="9" t="s">
        <v>20</v>
      </c>
      <c r="D111" s="12">
        <v>10</v>
      </c>
      <c r="E111" s="36">
        <v>142800</v>
      </c>
      <c r="F111" s="35">
        <f t="shared" si="84"/>
        <v>1428000</v>
      </c>
      <c r="G111" s="40">
        <v>140149</v>
      </c>
      <c r="H111" s="25">
        <f t="shared" si="85"/>
        <v>1401490</v>
      </c>
      <c r="I111" s="16">
        <v>419000</v>
      </c>
      <c r="J111" s="17">
        <f t="shared" si="86"/>
        <v>4190000</v>
      </c>
      <c r="K111" s="28">
        <v>120000</v>
      </c>
      <c r="L111" s="29">
        <f t="shared" si="87"/>
        <v>1200000</v>
      </c>
      <c r="M111" s="47">
        <f t="shared" ref="M111:M120" si="98">Z111</f>
        <v>134316.33333333334</v>
      </c>
      <c r="N111" s="42">
        <f t="shared" si="88"/>
        <v>205487.25</v>
      </c>
      <c r="O111" s="43">
        <f t="shared" si="89"/>
        <v>0.30506637273115489</v>
      </c>
      <c r="P111" s="43">
        <f t="shared" si="90"/>
        <v>0.31796741646987825</v>
      </c>
      <c r="Q111" s="43">
        <f t="shared" si="91"/>
        <v>-1.0390559511599866</v>
      </c>
      <c r="R111" s="43">
        <f t="shared" si="92"/>
        <v>0.4160221619589537</v>
      </c>
      <c r="S111" s="21">
        <f t="shared" si="93"/>
        <v>142705.45720790312</v>
      </c>
      <c r="T111" s="22">
        <f t="shared" si="79"/>
        <v>348192.70720790315</v>
      </c>
      <c r="U111" s="22">
        <f t="shared" si="80"/>
        <v>62781.79279209688</v>
      </c>
      <c r="V111" s="21">
        <f t="shared" si="94"/>
        <v>142800</v>
      </c>
      <c r="W111" s="21">
        <f t="shared" si="95"/>
        <v>140149</v>
      </c>
      <c r="X111" s="21" t="str">
        <f t="shared" si="96"/>
        <v/>
      </c>
      <c r="Y111" s="21">
        <f t="shared" si="97"/>
        <v>120000</v>
      </c>
      <c r="Z111" s="23">
        <f t="shared" si="81"/>
        <v>134316.33333333334</v>
      </c>
      <c r="AA111" s="20">
        <f t="shared" si="82"/>
        <v>3</v>
      </c>
      <c r="AB111" s="1" t="s">
        <v>863</v>
      </c>
      <c r="AE111" s="54"/>
      <c r="AF111" s="56">
        <f t="shared" si="78"/>
        <v>0</v>
      </c>
    </row>
    <row r="112" spans="1:32" s="61" customFormat="1" ht="345" customHeight="1" x14ac:dyDescent="0.2">
      <c r="A112" s="74" t="s">
        <v>217</v>
      </c>
      <c r="B112" s="116" t="s">
        <v>218</v>
      </c>
      <c r="C112" s="77" t="s">
        <v>20</v>
      </c>
      <c r="D112" s="189">
        <v>10</v>
      </c>
      <c r="E112" s="222">
        <v>449925</v>
      </c>
      <c r="F112" s="183">
        <f t="shared" si="84"/>
        <v>4499250</v>
      </c>
      <c r="G112" s="191">
        <v>412591</v>
      </c>
      <c r="H112" s="184">
        <f t="shared" si="85"/>
        <v>4125910</v>
      </c>
      <c r="I112" s="188">
        <v>536000</v>
      </c>
      <c r="J112" s="224">
        <f t="shared" si="86"/>
        <v>5360000</v>
      </c>
      <c r="K112" s="192">
        <v>350000</v>
      </c>
      <c r="L112" s="220">
        <f t="shared" si="87"/>
        <v>3500000</v>
      </c>
      <c r="M112" s="85">
        <f t="shared" si="98"/>
        <v>431258</v>
      </c>
      <c r="N112" s="225">
        <f t="shared" si="88"/>
        <v>437129</v>
      </c>
      <c r="O112" s="226">
        <f t="shared" si="89"/>
        <v>-2.9272823354204336E-2</v>
      </c>
      <c r="P112" s="226">
        <f t="shared" si="90"/>
        <v>5.6134459164228434E-2</v>
      </c>
      <c r="Q112" s="226">
        <f t="shared" si="91"/>
        <v>-0.2261826600385699</v>
      </c>
      <c r="R112" s="226">
        <f t="shared" si="92"/>
        <v>0.19932102422854581</v>
      </c>
      <c r="S112" s="227">
        <f t="shared" si="93"/>
        <v>77744.856940293277</v>
      </c>
      <c r="T112" s="228">
        <f t="shared" si="79"/>
        <v>514873.85694029328</v>
      </c>
      <c r="U112" s="228">
        <f t="shared" si="80"/>
        <v>359384.14305970672</v>
      </c>
      <c r="V112" s="227">
        <f t="shared" si="94"/>
        <v>449925</v>
      </c>
      <c r="W112" s="227">
        <f t="shared" si="95"/>
        <v>412591</v>
      </c>
      <c r="X112" s="227" t="str">
        <f t="shared" si="96"/>
        <v/>
      </c>
      <c r="Y112" s="227" t="str">
        <f t="shared" si="97"/>
        <v/>
      </c>
      <c r="Z112" s="86">
        <f t="shared" si="81"/>
        <v>431258</v>
      </c>
      <c r="AA112" s="229">
        <f t="shared" si="82"/>
        <v>2</v>
      </c>
      <c r="AB112" s="73" t="s">
        <v>863</v>
      </c>
      <c r="AC112" s="73"/>
      <c r="AD112" s="73"/>
      <c r="AE112" s="186">
        <v>10</v>
      </c>
      <c r="AF112" s="187">
        <f t="shared" si="78"/>
        <v>4312580</v>
      </c>
    </row>
    <row r="113" spans="1:32" s="61" customFormat="1" ht="345" customHeight="1" x14ac:dyDescent="0.2">
      <c r="A113" s="74" t="s">
        <v>219</v>
      </c>
      <c r="B113" s="116" t="s">
        <v>220</v>
      </c>
      <c r="C113" s="77" t="s">
        <v>20</v>
      </c>
      <c r="D113" s="189">
        <v>10</v>
      </c>
      <c r="E113" s="222">
        <v>151725</v>
      </c>
      <c r="F113" s="183">
        <f t="shared" si="84"/>
        <v>1517250</v>
      </c>
      <c r="G113" s="191">
        <v>139738</v>
      </c>
      <c r="H113" s="184">
        <f t="shared" si="85"/>
        <v>1397380</v>
      </c>
      <c r="I113" s="188">
        <v>253600</v>
      </c>
      <c r="J113" s="224">
        <f t="shared" si="86"/>
        <v>2536000</v>
      </c>
      <c r="K113" s="192">
        <v>350000</v>
      </c>
      <c r="L113" s="220">
        <f t="shared" si="87"/>
        <v>3500000</v>
      </c>
      <c r="M113" s="85">
        <f t="shared" si="98"/>
        <v>181687.66666666666</v>
      </c>
      <c r="N113" s="225">
        <f t="shared" si="88"/>
        <v>223765.75</v>
      </c>
      <c r="O113" s="226">
        <f t="shared" si="89"/>
        <v>0.32194717019919272</v>
      </c>
      <c r="P113" s="226">
        <f t="shared" si="90"/>
        <v>0.37551658374885344</v>
      </c>
      <c r="Q113" s="226">
        <f t="shared" si="91"/>
        <v>-0.1333280450649843</v>
      </c>
      <c r="R113" s="226">
        <f t="shared" si="92"/>
        <v>-0.56413570888306186</v>
      </c>
      <c r="S113" s="227">
        <f t="shared" si="93"/>
        <v>98447.449225039178</v>
      </c>
      <c r="T113" s="228">
        <f t="shared" si="79"/>
        <v>322213.19922503916</v>
      </c>
      <c r="U113" s="228">
        <f t="shared" si="80"/>
        <v>125318.30077496082</v>
      </c>
      <c r="V113" s="227">
        <f t="shared" si="94"/>
        <v>151725</v>
      </c>
      <c r="W113" s="227">
        <f t="shared" si="95"/>
        <v>139738</v>
      </c>
      <c r="X113" s="227">
        <f t="shared" si="96"/>
        <v>253600</v>
      </c>
      <c r="Y113" s="227" t="str">
        <f t="shared" si="97"/>
        <v/>
      </c>
      <c r="Z113" s="86">
        <f t="shared" si="81"/>
        <v>181687.66666666666</v>
      </c>
      <c r="AA113" s="229">
        <f t="shared" si="82"/>
        <v>3</v>
      </c>
      <c r="AB113" s="73" t="s">
        <v>863</v>
      </c>
      <c r="AC113" s="73"/>
      <c r="AD113" s="73"/>
      <c r="AE113" s="186">
        <v>12</v>
      </c>
      <c r="AF113" s="187">
        <f t="shared" si="78"/>
        <v>2180252</v>
      </c>
    </row>
    <row r="114" spans="1:32" s="61" customFormat="1" ht="345" customHeight="1" x14ac:dyDescent="0.2">
      <c r="A114" s="74" t="s">
        <v>221</v>
      </c>
      <c r="B114" s="116" t="s">
        <v>222</v>
      </c>
      <c r="C114" s="77" t="s">
        <v>20</v>
      </c>
      <c r="D114" s="189">
        <v>10</v>
      </c>
      <c r="E114" s="222">
        <v>127050</v>
      </c>
      <c r="F114" s="183">
        <f t="shared" si="84"/>
        <v>1270500</v>
      </c>
      <c r="G114" s="191">
        <v>134428</v>
      </c>
      <c r="H114" s="184">
        <f t="shared" si="85"/>
        <v>1344280</v>
      </c>
      <c r="I114" s="188">
        <v>185000</v>
      </c>
      <c r="J114" s="224">
        <f t="shared" si="86"/>
        <v>1850000</v>
      </c>
      <c r="K114" s="192">
        <v>350000</v>
      </c>
      <c r="L114" s="220">
        <f t="shared" si="87"/>
        <v>3500000</v>
      </c>
      <c r="M114" s="85">
        <f t="shared" si="98"/>
        <v>148826</v>
      </c>
      <c r="N114" s="225">
        <f t="shared" si="88"/>
        <v>199119.5</v>
      </c>
      <c r="O114" s="226">
        <f t="shared" si="89"/>
        <v>0.3619409450104083</v>
      </c>
      <c r="P114" s="226">
        <f t="shared" si="90"/>
        <v>0.32488781862148108</v>
      </c>
      <c r="Q114" s="226">
        <f t="shared" si="91"/>
        <v>7.0909679865608366E-2</v>
      </c>
      <c r="R114" s="226">
        <f t="shared" si="92"/>
        <v>-0.75773844349749764</v>
      </c>
      <c r="S114" s="227">
        <f t="shared" si="93"/>
        <v>103832.05761067565</v>
      </c>
      <c r="T114" s="228">
        <f t="shared" si="79"/>
        <v>302951.55761067563</v>
      </c>
      <c r="U114" s="228">
        <f t="shared" si="80"/>
        <v>95287.442389324351</v>
      </c>
      <c r="V114" s="227">
        <f t="shared" si="94"/>
        <v>127050</v>
      </c>
      <c r="W114" s="227">
        <f t="shared" si="95"/>
        <v>134428</v>
      </c>
      <c r="X114" s="227">
        <f t="shared" si="96"/>
        <v>185000</v>
      </c>
      <c r="Y114" s="227" t="str">
        <f t="shared" si="97"/>
        <v/>
      </c>
      <c r="Z114" s="86">
        <f t="shared" si="81"/>
        <v>148826</v>
      </c>
      <c r="AA114" s="229">
        <f t="shared" si="82"/>
        <v>3</v>
      </c>
      <c r="AB114" s="73" t="s">
        <v>863</v>
      </c>
      <c r="AC114" s="73"/>
      <c r="AD114" s="73"/>
      <c r="AE114" s="186">
        <v>5</v>
      </c>
      <c r="AF114" s="187">
        <f t="shared" si="78"/>
        <v>744130</v>
      </c>
    </row>
    <row r="115" spans="1:32" ht="15" hidden="1" x14ac:dyDescent="0.2">
      <c r="A115" s="5" t="s">
        <v>223</v>
      </c>
      <c r="B115" s="10" t="s">
        <v>224</v>
      </c>
      <c r="C115" s="11" t="s">
        <v>20</v>
      </c>
      <c r="D115" s="12">
        <v>1</v>
      </c>
      <c r="E115" s="36">
        <v>1107015</v>
      </c>
      <c r="F115" s="35">
        <f t="shared" si="84"/>
        <v>1107015</v>
      </c>
      <c r="G115" s="40">
        <v>1097879</v>
      </c>
      <c r="H115" s="25">
        <f t="shared" si="85"/>
        <v>1097879</v>
      </c>
      <c r="I115" s="16">
        <v>789000</v>
      </c>
      <c r="J115" s="17">
        <f t="shared" si="86"/>
        <v>789000</v>
      </c>
      <c r="K115" s="28">
        <v>350000</v>
      </c>
      <c r="L115" s="29">
        <f t="shared" si="87"/>
        <v>350000</v>
      </c>
      <c r="M115" s="47">
        <f t="shared" si="98"/>
        <v>997964.66666666663</v>
      </c>
      <c r="N115" s="42">
        <f t="shared" si="88"/>
        <v>835973.5</v>
      </c>
      <c r="O115" s="43">
        <f t="shared" si="89"/>
        <v>-0.32422259796512698</v>
      </c>
      <c r="P115" s="43">
        <f t="shared" si="90"/>
        <v>-0.31329402187988009</v>
      </c>
      <c r="Q115" s="43">
        <f t="shared" si="91"/>
        <v>5.6190178277182201E-2</v>
      </c>
      <c r="R115" s="43">
        <f t="shared" si="92"/>
        <v>0.58132644156782476</v>
      </c>
      <c r="S115" s="21">
        <f t="shared" si="93"/>
        <v>356106.13495464146</v>
      </c>
      <c r="T115" s="22">
        <f t="shared" si="79"/>
        <v>1192079.6349546416</v>
      </c>
      <c r="U115" s="22">
        <f t="shared" si="80"/>
        <v>479867.36504535854</v>
      </c>
      <c r="V115" s="21">
        <f t="shared" si="94"/>
        <v>1107015</v>
      </c>
      <c r="W115" s="21">
        <f t="shared" si="95"/>
        <v>1097879</v>
      </c>
      <c r="X115" s="21">
        <f t="shared" si="96"/>
        <v>789000</v>
      </c>
      <c r="Y115" s="21" t="str">
        <f t="shared" si="97"/>
        <v/>
      </c>
      <c r="Z115" s="23">
        <f t="shared" si="81"/>
        <v>997964.66666666663</v>
      </c>
      <c r="AA115" s="20">
        <f t="shared" si="82"/>
        <v>3</v>
      </c>
      <c r="AB115" s="1" t="s">
        <v>863</v>
      </c>
      <c r="AE115" s="54"/>
      <c r="AF115" s="56">
        <f t="shared" si="78"/>
        <v>0</v>
      </c>
    </row>
    <row r="116" spans="1:32" ht="51" hidden="1" x14ac:dyDescent="0.2">
      <c r="A116" s="5" t="s">
        <v>225</v>
      </c>
      <c r="B116" s="10" t="s">
        <v>226</v>
      </c>
      <c r="C116" s="11" t="s">
        <v>20</v>
      </c>
      <c r="D116" s="12">
        <v>10</v>
      </c>
      <c r="E116" s="36">
        <v>2204200</v>
      </c>
      <c r="F116" s="35">
        <f t="shared" si="84"/>
        <v>22042000</v>
      </c>
      <c r="G116" s="40">
        <v>1989955</v>
      </c>
      <c r="H116" s="25">
        <f t="shared" si="85"/>
        <v>19899550</v>
      </c>
      <c r="I116" s="16">
        <v>1523000</v>
      </c>
      <c r="J116" s="17">
        <f t="shared" si="86"/>
        <v>15230000</v>
      </c>
      <c r="K116" s="28">
        <v>950000</v>
      </c>
      <c r="L116" s="29">
        <f t="shared" si="87"/>
        <v>9500000</v>
      </c>
      <c r="M116" s="47">
        <f t="shared" si="98"/>
        <v>1905718.3333333333</v>
      </c>
      <c r="N116" s="42">
        <f t="shared" si="88"/>
        <v>1666788.75</v>
      </c>
      <c r="O116" s="43">
        <f t="shared" si="89"/>
        <v>-0.322423132505544</v>
      </c>
      <c r="P116" s="43">
        <f t="shared" si="90"/>
        <v>-0.19388554788361745</v>
      </c>
      <c r="Q116" s="43">
        <f t="shared" si="91"/>
        <v>8.6266930947308085E-2</v>
      </c>
      <c r="R116" s="43">
        <f t="shared" si="92"/>
        <v>0.43004174944185336</v>
      </c>
      <c r="S116" s="21">
        <f t="shared" si="93"/>
        <v>556090.09867069498</v>
      </c>
      <c r="T116" s="22">
        <f t="shared" si="79"/>
        <v>2222878.848670695</v>
      </c>
      <c r="U116" s="22">
        <f t="shared" si="80"/>
        <v>1110698.651329305</v>
      </c>
      <c r="V116" s="21">
        <f t="shared" si="94"/>
        <v>2204200</v>
      </c>
      <c r="W116" s="21">
        <f t="shared" si="95"/>
        <v>1989955</v>
      </c>
      <c r="X116" s="21">
        <f t="shared" si="96"/>
        <v>1523000</v>
      </c>
      <c r="Y116" s="21" t="str">
        <f t="shared" si="97"/>
        <v/>
      </c>
      <c r="Z116" s="23">
        <f t="shared" si="81"/>
        <v>1905718.3333333333</v>
      </c>
      <c r="AA116" s="20">
        <f t="shared" si="82"/>
        <v>3</v>
      </c>
      <c r="AB116" s="1" t="s">
        <v>863</v>
      </c>
      <c r="AE116" s="54"/>
      <c r="AF116" s="56">
        <f t="shared" si="78"/>
        <v>0</v>
      </c>
    </row>
    <row r="117" spans="1:32" ht="38.25" hidden="1" x14ac:dyDescent="0.2">
      <c r="A117" s="5" t="s">
        <v>227</v>
      </c>
      <c r="B117" s="10" t="s">
        <v>228</v>
      </c>
      <c r="C117" s="11" t="s">
        <v>20</v>
      </c>
      <c r="D117" s="12">
        <v>10</v>
      </c>
      <c r="E117" s="36">
        <v>579890</v>
      </c>
      <c r="F117" s="35">
        <f t="shared" si="84"/>
        <v>5798900</v>
      </c>
      <c r="G117" s="40">
        <v>566113</v>
      </c>
      <c r="H117" s="25">
        <f t="shared" si="85"/>
        <v>5661130</v>
      </c>
      <c r="I117" s="15">
        <v>5450000</v>
      </c>
      <c r="J117" s="17">
        <f t="shared" si="86"/>
        <v>54500000</v>
      </c>
      <c r="K117" s="28">
        <v>550000</v>
      </c>
      <c r="L117" s="29">
        <f t="shared" si="87"/>
        <v>5500000</v>
      </c>
      <c r="M117" s="47">
        <f t="shared" si="98"/>
        <v>565334.33333333337</v>
      </c>
      <c r="N117" s="42">
        <f t="shared" si="88"/>
        <v>1786500.75</v>
      </c>
      <c r="O117" s="43">
        <f t="shared" si="89"/>
        <v>0.67540455832442281</v>
      </c>
      <c r="P117" s="43">
        <f t="shared" si="90"/>
        <v>0.68311628192711371</v>
      </c>
      <c r="Q117" s="43">
        <f t="shared" si="91"/>
        <v>-2.0506564298951457</v>
      </c>
      <c r="R117" s="43">
        <f t="shared" si="92"/>
        <v>0.69213558964360922</v>
      </c>
      <c r="S117" s="21">
        <f t="shared" si="93"/>
        <v>2442363.3787697488</v>
      </c>
      <c r="T117" s="22">
        <f t="shared" si="79"/>
        <v>4228864.1287697488</v>
      </c>
      <c r="U117" s="22">
        <f t="shared" si="80"/>
        <v>-655862.62876974884</v>
      </c>
      <c r="V117" s="21">
        <f t="shared" si="94"/>
        <v>579890</v>
      </c>
      <c r="W117" s="21">
        <f t="shared" si="95"/>
        <v>566113</v>
      </c>
      <c r="X117" s="21" t="str">
        <f t="shared" si="96"/>
        <v/>
      </c>
      <c r="Y117" s="21">
        <f t="shared" si="97"/>
        <v>550000</v>
      </c>
      <c r="Z117" s="23">
        <f t="shared" si="81"/>
        <v>565334.33333333337</v>
      </c>
      <c r="AA117" s="20">
        <f t="shared" si="82"/>
        <v>3</v>
      </c>
      <c r="AB117" s="1" t="s">
        <v>863</v>
      </c>
      <c r="AE117" s="54"/>
      <c r="AF117" s="56">
        <f t="shared" si="78"/>
        <v>0</v>
      </c>
    </row>
    <row r="118" spans="1:32" ht="25.5" hidden="1" x14ac:dyDescent="0.2">
      <c r="A118" s="5" t="s">
        <v>229</v>
      </c>
      <c r="B118" s="10" t="s">
        <v>230</v>
      </c>
      <c r="C118" s="11" t="s">
        <v>20</v>
      </c>
      <c r="D118" s="12">
        <v>10</v>
      </c>
      <c r="E118" s="36">
        <v>648900</v>
      </c>
      <c r="F118" s="35">
        <f t="shared" si="84"/>
        <v>6489000</v>
      </c>
      <c r="G118" s="40">
        <v>698071</v>
      </c>
      <c r="H118" s="25">
        <f t="shared" si="85"/>
        <v>6980710</v>
      </c>
      <c r="I118" s="16">
        <v>1550000</v>
      </c>
      <c r="J118" s="17">
        <f t="shared" si="86"/>
        <v>15500000</v>
      </c>
      <c r="K118" s="28">
        <v>350000</v>
      </c>
      <c r="L118" s="29">
        <f t="shared" si="87"/>
        <v>3500000</v>
      </c>
      <c r="M118" s="47">
        <f t="shared" si="98"/>
        <v>565657</v>
      </c>
      <c r="N118" s="42">
        <f t="shared" si="88"/>
        <v>811742.75</v>
      </c>
      <c r="O118" s="43">
        <f t="shared" si="89"/>
        <v>0.20060881356809157</v>
      </c>
      <c r="P118" s="43">
        <f t="shared" si="90"/>
        <v>0.14003420418599366</v>
      </c>
      <c r="Q118" s="43">
        <f t="shared" si="91"/>
        <v>-0.90947193553622752</v>
      </c>
      <c r="R118" s="43">
        <f t="shared" si="92"/>
        <v>0.56882891778214217</v>
      </c>
      <c r="S118" s="21">
        <f t="shared" si="93"/>
        <v>515644.95612477063</v>
      </c>
      <c r="T118" s="22">
        <f t="shared" si="79"/>
        <v>1327387.7061247707</v>
      </c>
      <c r="U118" s="22">
        <f t="shared" si="80"/>
        <v>296097.79387522937</v>
      </c>
      <c r="V118" s="21">
        <f t="shared" si="94"/>
        <v>648900</v>
      </c>
      <c r="W118" s="21">
        <f t="shared" si="95"/>
        <v>698071</v>
      </c>
      <c r="X118" s="21" t="str">
        <f t="shared" si="96"/>
        <v/>
      </c>
      <c r="Y118" s="21">
        <f t="shared" si="97"/>
        <v>350000</v>
      </c>
      <c r="Z118" s="23">
        <f t="shared" si="81"/>
        <v>565657</v>
      </c>
      <c r="AA118" s="20">
        <f t="shared" si="82"/>
        <v>3</v>
      </c>
      <c r="AB118" s="1" t="s">
        <v>863</v>
      </c>
      <c r="AE118" s="54"/>
      <c r="AF118" s="56">
        <f t="shared" si="78"/>
        <v>0</v>
      </c>
    </row>
    <row r="119" spans="1:32" ht="15" hidden="1" x14ac:dyDescent="0.2">
      <c r="A119" s="5" t="s">
        <v>231</v>
      </c>
      <c r="B119" s="10" t="s">
        <v>232</v>
      </c>
      <c r="C119" s="11" t="s">
        <v>20</v>
      </c>
      <c r="D119" s="12">
        <v>10</v>
      </c>
      <c r="E119" s="36">
        <v>551050</v>
      </c>
      <c r="F119" s="35">
        <f t="shared" si="84"/>
        <v>5510500</v>
      </c>
      <c r="G119" s="40">
        <v>548517</v>
      </c>
      <c r="H119" s="25">
        <f t="shared" si="85"/>
        <v>5485170</v>
      </c>
      <c r="I119" s="16">
        <v>1590000</v>
      </c>
      <c r="J119" s="17">
        <f t="shared" si="86"/>
        <v>15900000</v>
      </c>
      <c r="K119" s="28">
        <v>650000</v>
      </c>
      <c r="L119" s="29">
        <f t="shared" si="87"/>
        <v>6500000</v>
      </c>
      <c r="M119" s="47">
        <f t="shared" si="98"/>
        <v>583189</v>
      </c>
      <c r="N119" s="42">
        <f t="shared" si="88"/>
        <v>834891.75</v>
      </c>
      <c r="O119" s="43">
        <f t="shared" si="89"/>
        <v>0.33997431403532252</v>
      </c>
      <c r="P119" s="43">
        <f t="shared" si="90"/>
        <v>0.34300824028983401</v>
      </c>
      <c r="Q119" s="43">
        <f t="shared" si="91"/>
        <v>-0.90443850954330296</v>
      </c>
      <c r="R119" s="43">
        <f t="shared" si="92"/>
        <v>0.22145595521814654</v>
      </c>
      <c r="S119" s="21">
        <f t="shared" si="93"/>
        <v>505618.45460674854</v>
      </c>
      <c r="T119" s="22">
        <f t="shared" si="79"/>
        <v>1340510.2046067487</v>
      </c>
      <c r="U119" s="22">
        <f t="shared" si="80"/>
        <v>329273.29539325146</v>
      </c>
      <c r="V119" s="21">
        <f t="shared" si="94"/>
        <v>551050</v>
      </c>
      <c r="W119" s="21">
        <f t="shared" si="95"/>
        <v>548517</v>
      </c>
      <c r="X119" s="21" t="str">
        <f t="shared" si="96"/>
        <v/>
      </c>
      <c r="Y119" s="21">
        <f t="shared" si="97"/>
        <v>650000</v>
      </c>
      <c r="Z119" s="23">
        <f t="shared" si="81"/>
        <v>583189</v>
      </c>
      <c r="AA119" s="20">
        <f t="shared" si="82"/>
        <v>3</v>
      </c>
      <c r="AB119" s="1" t="s">
        <v>863</v>
      </c>
      <c r="AE119" s="54"/>
      <c r="AF119" s="56">
        <f t="shared" si="78"/>
        <v>0</v>
      </c>
    </row>
    <row r="120" spans="1:32" ht="15" hidden="1" x14ac:dyDescent="0.2">
      <c r="A120" s="5" t="s">
        <v>233</v>
      </c>
      <c r="B120" s="10" t="s">
        <v>234</v>
      </c>
      <c r="C120" s="11" t="s">
        <v>20</v>
      </c>
      <c r="D120" s="12">
        <v>10</v>
      </c>
      <c r="E120" s="36">
        <v>350200</v>
      </c>
      <c r="F120" s="35">
        <f t="shared" si="84"/>
        <v>3502000</v>
      </c>
      <c r="G120" s="40">
        <v>320461</v>
      </c>
      <c r="H120" s="25">
        <f t="shared" si="85"/>
        <v>3204610</v>
      </c>
      <c r="I120" s="16">
        <v>498500</v>
      </c>
      <c r="J120" s="17">
        <f t="shared" si="86"/>
        <v>4985000</v>
      </c>
      <c r="K120" s="28">
        <v>280000</v>
      </c>
      <c r="L120" s="29">
        <f t="shared" si="87"/>
        <v>2800000</v>
      </c>
      <c r="M120" s="47">
        <f t="shared" si="98"/>
        <v>316887</v>
      </c>
      <c r="N120" s="42">
        <f t="shared" si="88"/>
        <v>362290.25</v>
      </c>
      <c r="O120" s="43">
        <f t="shared" si="89"/>
        <v>3.3371723362690564E-2</v>
      </c>
      <c r="P120" s="43">
        <f t="shared" si="90"/>
        <v>0.11545784077821586</v>
      </c>
      <c r="Q120" s="43">
        <f t="shared" si="91"/>
        <v>-0.37596857768046466</v>
      </c>
      <c r="R120" s="43">
        <f t="shared" si="92"/>
        <v>0.22713901353955845</v>
      </c>
      <c r="S120" s="21">
        <f t="shared" si="93"/>
        <v>95255.16878495361</v>
      </c>
      <c r="T120" s="22">
        <f t="shared" si="79"/>
        <v>457545.4187849536</v>
      </c>
      <c r="U120" s="22">
        <f t="shared" si="80"/>
        <v>267035.0812150464</v>
      </c>
      <c r="V120" s="21">
        <f t="shared" si="94"/>
        <v>350200</v>
      </c>
      <c r="W120" s="21">
        <f t="shared" si="95"/>
        <v>320461</v>
      </c>
      <c r="X120" s="21" t="str">
        <f t="shared" si="96"/>
        <v/>
      </c>
      <c r="Y120" s="21">
        <f t="shared" si="97"/>
        <v>280000</v>
      </c>
      <c r="Z120" s="23">
        <f t="shared" si="81"/>
        <v>316887</v>
      </c>
      <c r="AA120" s="20">
        <f t="shared" si="82"/>
        <v>3</v>
      </c>
      <c r="AB120" s="1" t="s">
        <v>863</v>
      </c>
      <c r="AE120" s="54"/>
      <c r="AF120" s="56">
        <f t="shared" si="78"/>
        <v>0</v>
      </c>
    </row>
    <row r="121" spans="1:32" ht="15" hidden="1" x14ac:dyDescent="0.2">
      <c r="A121" s="5" t="s">
        <v>235</v>
      </c>
      <c r="B121" s="10" t="s">
        <v>236</v>
      </c>
      <c r="C121" s="11" t="s">
        <v>20</v>
      </c>
      <c r="D121" s="12">
        <v>10</v>
      </c>
      <c r="E121" s="36">
        <v>82400</v>
      </c>
      <c r="F121" s="35">
        <f t="shared" si="84"/>
        <v>824000</v>
      </c>
      <c r="G121" s="40">
        <v>84760</v>
      </c>
      <c r="H121" s="25">
        <f t="shared" si="85"/>
        <v>847600</v>
      </c>
      <c r="I121" s="16">
        <v>96900</v>
      </c>
      <c r="J121" s="17">
        <f t="shared" si="86"/>
        <v>969000</v>
      </c>
      <c r="K121" s="28">
        <v>80000</v>
      </c>
      <c r="L121" s="29">
        <f t="shared" si="87"/>
        <v>800000</v>
      </c>
      <c r="M121" s="47">
        <f t="shared" ref="M121:M122" si="99">N121</f>
        <v>86015</v>
      </c>
      <c r="N121" s="46">
        <f t="shared" si="88"/>
        <v>86015</v>
      </c>
      <c r="O121" s="43">
        <f t="shared" si="89"/>
        <v>4.202755333372088E-2</v>
      </c>
      <c r="P121" s="43">
        <f t="shared" si="90"/>
        <v>1.459047840492933E-2</v>
      </c>
      <c r="Q121" s="43">
        <f t="shared" si="91"/>
        <v>-0.12654769516944708</v>
      </c>
      <c r="R121" s="43">
        <f t="shared" si="92"/>
        <v>6.9929663430796984E-2</v>
      </c>
      <c r="S121" s="21">
        <f t="shared" si="93"/>
        <v>7512.3609249467418</v>
      </c>
      <c r="T121" s="22">
        <f t="shared" si="79"/>
        <v>93527.360924946741</v>
      </c>
      <c r="U121" s="22">
        <f t="shared" si="80"/>
        <v>78502.639075053259</v>
      </c>
      <c r="V121" s="21">
        <f t="shared" si="94"/>
        <v>82400</v>
      </c>
      <c r="W121" s="21">
        <f t="shared" si="95"/>
        <v>84760</v>
      </c>
      <c r="X121" s="21" t="str">
        <f t="shared" si="96"/>
        <v/>
      </c>
      <c r="Y121" s="21">
        <f t="shared" si="97"/>
        <v>80000</v>
      </c>
      <c r="Z121" s="23">
        <f t="shared" si="81"/>
        <v>82386.666666666672</v>
      </c>
      <c r="AA121" s="20">
        <f t="shared" si="82"/>
        <v>3</v>
      </c>
      <c r="AB121" s="44" t="s">
        <v>873</v>
      </c>
      <c r="AE121" s="54"/>
      <c r="AF121" s="56">
        <f t="shared" si="78"/>
        <v>0</v>
      </c>
    </row>
    <row r="122" spans="1:32" s="61" customFormat="1" ht="345" customHeight="1" x14ac:dyDescent="0.2">
      <c r="A122" s="74" t="s">
        <v>237</v>
      </c>
      <c r="B122" s="116" t="s">
        <v>238</v>
      </c>
      <c r="C122" s="78" t="s">
        <v>20</v>
      </c>
      <c r="D122" s="189">
        <v>10</v>
      </c>
      <c r="E122" s="222">
        <v>316210</v>
      </c>
      <c r="F122" s="183">
        <f t="shared" si="84"/>
        <v>3162100</v>
      </c>
      <c r="G122" s="191">
        <v>345857</v>
      </c>
      <c r="H122" s="184">
        <f t="shared" si="85"/>
        <v>3458570</v>
      </c>
      <c r="I122" s="188">
        <v>301500</v>
      </c>
      <c r="J122" s="224">
        <f t="shared" si="86"/>
        <v>3015000</v>
      </c>
      <c r="K122" s="192">
        <v>280000</v>
      </c>
      <c r="L122" s="220">
        <f t="shared" si="87"/>
        <v>2800000</v>
      </c>
      <c r="M122" s="85">
        <f t="shared" si="99"/>
        <v>310891.75</v>
      </c>
      <c r="N122" s="230">
        <f t="shared" si="88"/>
        <v>310891.75</v>
      </c>
      <c r="O122" s="226">
        <f t="shared" si="89"/>
        <v>-1.7106436565138772E-2</v>
      </c>
      <c r="P122" s="226">
        <f t="shared" si="90"/>
        <v>-0.11246760327348659</v>
      </c>
      <c r="Q122" s="226">
        <f t="shared" si="91"/>
        <v>3.0209067947283952E-2</v>
      </c>
      <c r="R122" s="226">
        <f t="shared" si="92"/>
        <v>9.9364971891341636E-2</v>
      </c>
      <c r="S122" s="227">
        <f t="shared" si="93"/>
        <v>27648.735213688647</v>
      </c>
      <c r="T122" s="228">
        <f t="shared" si="79"/>
        <v>338540.48521368863</v>
      </c>
      <c r="U122" s="228">
        <f t="shared" si="80"/>
        <v>283243.01478631137</v>
      </c>
      <c r="V122" s="227">
        <f t="shared" si="94"/>
        <v>316210</v>
      </c>
      <c r="W122" s="227" t="str">
        <f t="shared" si="95"/>
        <v/>
      </c>
      <c r="X122" s="227">
        <f t="shared" si="96"/>
        <v>301500</v>
      </c>
      <c r="Y122" s="227" t="str">
        <f t="shared" si="97"/>
        <v/>
      </c>
      <c r="Z122" s="86">
        <f t="shared" si="81"/>
        <v>308855</v>
      </c>
      <c r="AA122" s="229">
        <f t="shared" si="82"/>
        <v>2</v>
      </c>
      <c r="AB122" s="216" t="s">
        <v>873</v>
      </c>
      <c r="AC122" s="73"/>
      <c r="AD122" s="73"/>
      <c r="AE122" s="186">
        <v>5</v>
      </c>
      <c r="AF122" s="187">
        <f t="shared" si="78"/>
        <v>1554458.75</v>
      </c>
    </row>
    <row r="123" spans="1:32" ht="15.75" hidden="1" x14ac:dyDescent="0.2">
      <c r="A123" s="8">
        <v>8</v>
      </c>
      <c r="B123" s="255" t="s">
        <v>239</v>
      </c>
      <c r="C123" s="255"/>
      <c r="D123" s="255"/>
      <c r="E123" s="255"/>
      <c r="F123" s="255"/>
      <c r="G123" s="49"/>
      <c r="H123" s="49"/>
      <c r="I123" s="49"/>
      <c r="J123" s="49"/>
      <c r="K123" s="49"/>
      <c r="L123" s="49"/>
      <c r="M123" s="59"/>
      <c r="N123" s="256"/>
      <c r="O123" s="257"/>
      <c r="P123" s="257"/>
      <c r="Q123" s="257"/>
      <c r="R123" s="257"/>
      <c r="S123" s="257"/>
      <c r="T123" s="257"/>
      <c r="U123" s="257"/>
      <c r="V123" s="257"/>
      <c r="W123" s="257"/>
      <c r="X123" s="257"/>
      <c r="Y123" s="257"/>
      <c r="Z123" s="257"/>
      <c r="AA123" s="258"/>
      <c r="AB123" s="1" t="s">
        <v>863</v>
      </c>
      <c r="AE123" s="54"/>
      <c r="AF123" s="56">
        <f t="shared" si="78"/>
        <v>0</v>
      </c>
    </row>
    <row r="124" spans="1:32" ht="25.5" hidden="1" x14ac:dyDescent="0.2">
      <c r="A124" s="5" t="s">
        <v>240</v>
      </c>
      <c r="B124" s="10" t="s">
        <v>241</v>
      </c>
      <c r="C124" s="11" t="s">
        <v>32</v>
      </c>
      <c r="D124" s="12">
        <v>200</v>
      </c>
      <c r="E124" s="36">
        <v>114870</v>
      </c>
      <c r="F124" s="35">
        <f t="shared" ref="F124:F187" si="100">+D124*E124</f>
        <v>22974000</v>
      </c>
      <c r="G124" s="40">
        <v>108565</v>
      </c>
      <c r="H124" s="25">
        <f t="shared" ref="H124:H187" si="101">+D124*G124</f>
        <v>21713000</v>
      </c>
      <c r="I124" s="16">
        <v>129000</v>
      </c>
      <c r="J124" s="17">
        <f t="shared" ref="J124:J187" si="102">+I124*D124</f>
        <v>25800000</v>
      </c>
      <c r="K124" s="28">
        <v>120000</v>
      </c>
      <c r="L124" s="29">
        <f t="shared" ref="L124:L187" si="103">+K124*D124</f>
        <v>24000000</v>
      </c>
      <c r="M124" s="47">
        <f>N124</f>
        <v>118108.75</v>
      </c>
      <c r="N124" s="46">
        <f t="shared" ref="N124:N187" si="104">AVERAGE(E124,G124,I124,K124)</f>
        <v>118108.75</v>
      </c>
      <c r="O124" s="43">
        <f t="shared" ref="O124:O187" si="105">1-E124/N124</f>
        <v>2.7421761723835036E-2</v>
      </c>
      <c r="P124" s="43">
        <f t="shared" ref="P124:P187" si="106">1-G124/N124</f>
        <v>8.0804766793315497E-2</v>
      </c>
      <c r="Q124" s="43">
        <f t="shared" ref="Q124:Q187" si="107">1-I124/N124</f>
        <v>-9.2213743689607997E-2</v>
      </c>
      <c r="R124" s="43">
        <f t="shared" ref="R124:R187" si="108">1-K124/N124</f>
        <v>-1.6012784827542426E-2</v>
      </c>
      <c r="S124" s="21">
        <f t="shared" ref="S124:S187" si="109">STDEV(E124,G124,I124,K124)</f>
        <v>8636.5274416283773</v>
      </c>
      <c r="T124" s="22">
        <f t="shared" si="79"/>
        <v>126745.27744162838</v>
      </c>
      <c r="U124" s="22">
        <f t="shared" si="80"/>
        <v>109472.22255837162</v>
      </c>
      <c r="V124" s="21">
        <f t="shared" ref="V124:V187" si="110">IF(AND(E124&lt;=$T124,E124&gt;=$U124),E124,"")</f>
        <v>114870</v>
      </c>
      <c r="W124" s="21" t="str">
        <f t="shared" ref="W124:W187" si="111">IF(AND(G124&lt;=$T124,G124&gt;=$U124),G124,"")</f>
        <v/>
      </c>
      <c r="X124" s="21" t="str">
        <f t="shared" ref="X124:X187" si="112">IF(AND(I124&lt;=$T124,I124&gt;=$U124),I124,"")</f>
        <v/>
      </c>
      <c r="Y124" s="21">
        <f t="shared" ref="Y124:Y187" si="113">IF(AND(K124&lt;=$T124,K124&gt;=$U124),K124,"")</f>
        <v>120000</v>
      </c>
      <c r="Z124" s="23">
        <f t="shared" si="81"/>
        <v>117435</v>
      </c>
      <c r="AA124" s="20">
        <f t="shared" si="82"/>
        <v>2</v>
      </c>
      <c r="AB124" s="44" t="s">
        <v>873</v>
      </c>
      <c r="AE124" s="54"/>
      <c r="AF124" s="56">
        <f t="shared" si="78"/>
        <v>0</v>
      </c>
    </row>
    <row r="125" spans="1:32" ht="25.5" hidden="1" x14ac:dyDescent="0.2">
      <c r="A125" s="5" t="s">
        <v>242</v>
      </c>
      <c r="B125" s="10" t="s">
        <v>243</v>
      </c>
      <c r="C125" s="11" t="s">
        <v>32</v>
      </c>
      <c r="D125" s="12">
        <v>200</v>
      </c>
      <c r="E125" s="36">
        <v>46082</v>
      </c>
      <c r="F125" s="35">
        <f t="shared" si="100"/>
        <v>9216400</v>
      </c>
      <c r="G125" s="40">
        <v>47170</v>
      </c>
      <c r="H125" s="25">
        <f t="shared" si="101"/>
        <v>9434000</v>
      </c>
      <c r="I125" s="16">
        <v>29926</v>
      </c>
      <c r="J125" s="17">
        <f t="shared" si="102"/>
        <v>5985200</v>
      </c>
      <c r="K125" s="28">
        <v>42530</v>
      </c>
      <c r="L125" s="29">
        <f t="shared" si="103"/>
        <v>8506000</v>
      </c>
      <c r="M125" s="47">
        <f t="shared" ref="M125:M188" si="114">Z125</f>
        <v>45260.666666666664</v>
      </c>
      <c r="N125" s="42">
        <f t="shared" si="104"/>
        <v>41427</v>
      </c>
      <c r="O125" s="43">
        <f t="shared" si="105"/>
        <v>-0.11236633113669825</v>
      </c>
      <c r="P125" s="43">
        <f t="shared" si="106"/>
        <v>-0.13862939628744542</v>
      </c>
      <c r="Q125" s="43">
        <f t="shared" si="107"/>
        <v>0.27762087527457935</v>
      </c>
      <c r="R125" s="43">
        <f t="shared" si="108"/>
        <v>-2.6625147850435793E-2</v>
      </c>
      <c r="S125" s="21">
        <f t="shared" si="109"/>
        <v>7919.1894366363867</v>
      </c>
      <c r="T125" s="22">
        <f t="shared" si="79"/>
        <v>49346.189436636385</v>
      </c>
      <c r="U125" s="22">
        <f t="shared" si="80"/>
        <v>33507.810563363615</v>
      </c>
      <c r="V125" s="21">
        <f t="shared" si="110"/>
        <v>46082</v>
      </c>
      <c r="W125" s="21">
        <f t="shared" si="111"/>
        <v>47170</v>
      </c>
      <c r="X125" s="21" t="str">
        <f t="shared" si="112"/>
        <v/>
      </c>
      <c r="Y125" s="21">
        <f t="shared" si="113"/>
        <v>42530</v>
      </c>
      <c r="Z125" s="23">
        <f t="shared" si="81"/>
        <v>45260.666666666664</v>
      </c>
      <c r="AA125" s="20">
        <f t="shared" si="82"/>
        <v>3</v>
      </c>
      <c r="AB125" s="1" t="s">
        <v>863</v>
      </c>
      <c r="AE125" s="54"/>
      <c r="AF125" s="56">
        <f t="shared" si="78"/>
        <v>0</v>
      </c>
    </row>
    <row r="126" spans="1:32" ht="25.5" hidden="1" x14ac:dyDescent="0.2">
      <c r="A126" s="5" t="s">
        <v>244</v>
      </c>
      <c r="B126" s="10" t="s">
        <v>245</v>
      </c>
      <c r="C126" s="11" t="s">
        <v>32</v>
      </c>
      <c r="D126" s="12">
        <v>200</v>
      </c>
      <c r="E126" s="36">
        <v>56668</v>
      </c>
      <c r="F126" s="35">
        <f t="shared" si="100"/>
        <v>11333600</v>
      </c>
      <c r="G126" s="40">
        <v>60550</v>
      </c>
      <c r="H126" s="25">
        <f t="shared" si="101"/>
        <v>12110000</v>
      </c>
      <c r="I126" s="16">
        <v>34840</v>
      </c>
      <c r="J126" s="17">
        <f t="shared" si="102"/>
        <v>6968000</v>
      </c>
      <c r="K126" s="28">
        <v>51000</v>
      </c>
      <c r="L126" s="29">
        <f t="shared" si="103"/>
        <v>10200000</v>
      </c>
      <c r="M126" s="47">
        <f t="shared" si="114"/>
        <v>56072.666666666664</v>
      </c>
      <c r="N126" s="42">
        <f t="shared" si="104"/>
        <v>50764.5</v>
      </c>
      <c r="O126" s="43">
        <f t="shared" si="105"/>
        <v>-0.11629189689645325</v>
      </c>
      <c r="P126" s="43">
        <f t="shared" si="106"/>
        <v>-0.1927626589447351</v>
      </c>
      <c r="Q126" s="43">
        <f t="shared" si="107"/>
        <v>0.31369362448167515</v>
      </c>
      <c r="R126" s="43">
        <f t="shared" si="108"/>
        <v>-4.6390686404869097E-3</v>
      </c>
      <c r="S126" s="21">
        <f t="shared" si="109"/>
        <v>11317.427313660999</v>
      </c>
      <c r="T126" s="22">
        <f t="shared" si="79"/>
        <v>62081.927313660999</v>
      </c>
      <c r="U126" s="22">
        <f t="shared" si="80"/>
        <v>39447.072686339001</v>
      </c>
      <c r="V126" s="21">
        <f t="shared" si="110"/>
        <v>56668</v>
      </c>
      <c r="W126" s="21">
        <f t="shared" si="111"/>
        <v>60550</v>
      </c>
      <c r="X126" s="21" t="str">
        <f t="shared" si="112"/>
        <v/>
      </c>
      <c r="Y126" s="21">
        <f t="shared" si="113"/>
        <v>51000</v>
      </c>
      <c r="Z126" s="23">
        <f t="shared" si="81"/>
        <v>56072.666666666664</v>
      </c>
      <c r="AA126" s="20">
        <f t="shared" si="82"/>
        <v>3</v>
      </c>
      <c r="AB126" s="1" t="s">
        <v>863</v>
      </c>
      <c r="AE126" s="54"/>
      <c r="AF126" s="56">
        <f t="shared" si="78"/>
        <v>0</v>
      </c>
    </row>
    <row r="127" spans="1:32" ht="25.5" hidden="1" x14ac:dyDescent="0.2">
      <c r="A127" s="5" t="s">
        <v>246</v>
      </c>
      <c r="B127" s="10" t="s">
        <v>247</v>
      </c>
      <c r="C127" s="11" t="s">
        <v>32</v>
      </c>
      <c r="D127" s="12">
        <v>200</v>
      </c>
      <c r="E127" s="36">
        <v>39460</v>
      </c>
      <c r="F127" s="35">
        <f t="shared" si="100"/>
        <v>7892000</v>
      </c>
      <c r="G127" s="40">
        <v>38923</v>
      </c>
      <c r="H127" s="25">
        <f t="shared" si="101"/>
        <v>7784600</v>
      </c>
      <c r="I127" s="16">
        <v>24430</v>
      </c>
      <c r="J127" s="17">
        <f t="shared" si="102"/>
        <v>4886000</v>
      </c>
      <c r="K127" s="28">
        <v>62600</v>
      </c>
      <c r="L127" s="29">
        <f t="shared" si="103"/>
        <v>12520000</v>
      </c>
      <c r="M127" s="47">
        <f t="shared" si="114"/>
        <v>39191.5</v>
      </c>
      <c r="N127" s="42">
        <f t="shared" si="104"/>
        <v>41353.25</v>
      </c>
      <c r="O127" s="43">
        <f t="shared" si="105"/>
        <v>4.5782375024937538E-2</v>
      </c>
      <c r="P127" s="43">
        <f t="shared" si="106"/>
        <v>5.876805329689927E-2</v>
      </c>
      <c r="Q127" s="43">
        <f t="shared" si="107"/>
        <v>0.40923627526252471</v>
      </c>
      <c r="R127" s="43">
        <f t="shared" si="108"/>
        <v>-0.51378670358436151</v>
      </c>
      <c r="S127" s="21">
        <f t="shared" si="109"/>
        <v>15783.021328313536</v>
      </c>
      <c r="T127" s="22">
        <f t="shared" si="79"/>
        <v>57136.271328313538</v>
      </c>
      <c r="U127" s="22">
        <f t="shared" si="80"/>
        <v>25570.228671686462</v>
      </c>
      <c r="V127" s="21">
        <f t="shared" si="110"/>
        <v>39460</v>
      </c>
      <c r="W127" s="21">
        <f t="shared" si="111"/>
        <v>38923</v>
      </c>
      <c r="X127" s="21" t="str">
        <f t="shared" si="112"/>
        <v/>
      </c>
      <c r="Y127" s="21" t="str">
        <f t="shared" si="113"/>
        <v/>
      </c>
      <c r="Z127" s="23">
        <f t="shared" si="81"/>
        <v>39191.5</v>
      </c>
      <c r="AA127" s="20">
        <f t="shared" si="82"/>
        <v>2</v>
      </c>
      <c r="AB127" s="1" t="s">
        <v>863</v>
      </c>
      <c r="AE127" s="54"/>
      <c r="AF127" s="56">
        <f t="shared" si="78"/>
        <v>0</v>
      </c>
    </row>
    <row r="128" spans="1:32" ht="25.5" hidden="1" x14ac:dyDescent="0.2">
      <c r="A128" s="5" t="s">
        <v>248</v>
      </c>
      <c r="B128" s="10" t="s">
        <v>249</v>
      </c>
      <c r="C128" s="11" t="s">
        <v>32</v>
      </c>
      <c r="D128" s="12">
        <v>200</v>
      </c>
      <c r="E128" s="36">
        <v>36840</v>
      </c>
      <c r="F128" s="35">
        <f t="shared" si="100"/>
        <v>7368000</v>
      </c>
      <c r="G128" s="40">
        <v>36090</v>
      </c>
      <c r="H128" s="25">
        <f t="shared" si="101"/>
        <v>7218000</v>
      </c>
      <c r="I128" s="16">
        <v>18918</v>
      </c>
      <c r="J128" s="17">
        <f t="shared" si="102"/>
        <v>3783600</v>
      </c>
      <c r="K128" s="28">
        <v>51600</v>
      </c>
      <c r="L128" s="29">
        <f t="shared" si="103"/>
        <v>10320000</v>
      </c>
      <c r="M128" s="47">
        <f t="shared" si="114"/>
        <v>36465</v>
      </c>
      <c r="N128" s="42">
        <f t="shared" si="104"/>
        <v>35862</v>
      </c>
      <c r="O128" s="43">
        <f t="shared" si="105"/>
        <v>-2.7271206290781391E-2</v>
      </c>
      <c r="P128" s="43">
        <f t="shared" si="106"/>
        <v>-6.3577045340472704E-3</v>
      </c>
      <c r="Q128" s="43">
        <f t="shared" si="107"/>
        <v>0.47247783168813784</v>
      </c>
      <c r="R128" s="43">
        <f t="shared" si="108"/>
        <v>-0.43884892086330929</v>
      </c>
      <c r="S128" s="21">
        <f t="shared" si="109"/>
        <v>13364.034420787759</v>
      </c>
      <c r="T128" s="22">
        <f t="shared" si="79"/>
        <v>49226.034420787757</v>
      </c>
      <c r="U128" s="22">
        <f t="shared" si="80"/>
        <v>22497.965579212243</v>
      </c>
      <c r="V128" s="21">
        <f t="shared" si="110"/>
        <v>36840</v>
      </c>
      <c r="W128" s="21">
        <f t="shared" si="111"/>
        <v>36090</v>
      </c>
      <c r="X128" s="21" t="str">
        <f t="shared" si="112"/>
        <v/>
      </c>
      <c r="Y128" s="21" t="str">
        <f t="shared" si="113"/>
        <v/>
      </c>
      <c r="Z128" s="23">
        <f t="shared" si="81"/>
        <v>36465</v>
      </c>
      <c r="AA128" s="20">
        <f t="shared" si="82"/>
        <v>2</v>
      </c>
      <c r="AB128" s="1" t="s">
        <v>863</v>
      </c>
      <c r="AE128" s="54"/>
      <c r="AF128" s="56">
        <f t="shared" si="78"/>
        <v>0</v>
      </c>
    </row>
    <row r="129" spans="1:32" ht="25.5" hidden="1" x14ac:dyDescent="0.2">
      <c r="A129" s="5" t="s">
        <v>250</v>
      </c>
      <c r="B129" s="10" t="s">
        <v>251</v>
      </c>
      <c r="C129" s="11" t="s">
        <v>32</v>
      </c>
      <c r="D129" s="12">
        <v>200</v>
      </c>
      <c r="E129" s="36">
        <v>27860</v>
      </c>
      <c r="F129" s="35">
        <f t="shared" si="100"/>
        <v>5572000</v>
      </c>
      <c r="G129" s="40">
        <v>27602</v>
      </c>
      <c r="H129" s="25">
        <f t="shared" si="101"/>
        <v>5520400</v>
      </c>
      <c r="I129" s="16">
        <v>58000</v>
      </c>
      <c r="J129" s="17">
        <f t="shared" si="102"/>
        <v>11600000</v>
      </c>
      <c r="K129" s="28">
        <v>84000</v>
      </c>
      <c r="L129" s="29">
        <f t="shared" si="103"/>
        <v>16800000</v>
      </c>
      <c r="M129" s="47">
        <f t="shared" si="114"/>
        <v>37820.666666666664</v>
      </c>
      <c r="N129" s="42">
        <f t="shared" si="104"/>
        <v>49365.5</v>
      </c>
      <c r="O129" s="43">
        <f t="shared" si="105"/>
        <v>0.43563824938469176</v>
      </c>
      <c r="P129" s="43">
        <f t="shared" si="106"/>
        <v>0.44086457141120827</v>
      </c>
      <c r="Q129" s="43">
        <f t="shared" si="107"/>
        <v>-0.17490960286029722</v>
      </c>
      <c r="R129" s="43">
        <f t="shared" si="108"/>
        <v>-0.70159321793560281</v>
      </c>
      <c r="S129" s="21">
        <f t="shared" si="109"/>
        <v>27143.075501252002</v>
      </c>
      <c r="T129" s="22">
        <f t="shared" si="79"/>
        <v>76508.575501251995</v>
      </c>
      <c r="U129" s="22">
        <f t="shared" si="80"/>
        <v>22222.424498747998</v>
      </c>
      <c r="V129" s="21">
        <f t="shared" si="110"/>
        <v>27860</v>
      </c>
      <c r="W129" s="21">
        <f t="shared" si="111"/>
        <v>27602</v>
      </c>
      <c r="X129" s="21">
        <f t="shared" si="112"/>
        <v>58000</v>
      </c>
      <c r="Y129" s="21" t="str">
        <f t="shared" si="113"/>
        <v/>
      </c>
      <c r="Z129" s="23">
        <f t="shared" si="81"/>
        <v>37820.666666666664</v>
      </c>
      <c r="AA129" s="20">
        <f t="shared" si="82"/>
        <v>3</v>
      </c>
      <c r="AB129" s="1" t="s">
        <v>863</v>
      </c>
      <c r="AE129" s="54"/>
      <c r="AF129" s="56">
        <f t="shared" si="78"/>
        <v>0</v>
      </c>
    </row>
    <row r="130" spans="1:32" ht="15" hidden="1" x14ac:dyDescent="0.2">
      <c r="A130" s="5" t="s">
        <v>252</v>
      </c>
      <c r="B130" s="10" t="s">
        <v>253</v>
      </c>
      <c r="C130" s="11" t="s">
        <v>20</v>
      </c>
      <c r="D130" s="12">
        <v>10</v>
      </c>
      <c r="E130" s="36">
        <v>221660</v>
      </c>
      <c r="F130" s="35">
        <f t="shared" si="100"/>
        <v>2216600</v>
      </c>
      <c r="G130" s="40">
        <v>212629</v>
      </c>
      <c r="H130" s="25">
        <f t="shared" si="101"/>
        <v>2126290</v>
      </c>
      <c r="I130" s="16">
        <v>385000</v>
      </c>
      <c r="J130" s="17">
        <f t="shared" si="102"/>
        <v>3850000</v>
      </c>
      <c r="K130" s="28">
        <v>327000</v>
      </c>
      <c r="L130" s="29">
        <f t="shared" si="103"/>
        <v>3270000</v>
      </c>
      <c r="M130" s="47">
        <f t="shared" si="114"/>
        <v>253763</v>
      </c>
      <c r="N130" s="42">
        <f t="shared" si="104"/>
        <v>286572.25</v>
      </c>
      <c r="O130" s="43">
        <f t="shared" si="105"/>
        <v>0.22651268571887195</v>
      </c>
      <c r="P130" s="43">
        <f t="shared" si="106"/>
        <v>0.25802655351311932</v>
      </c>
      <c r="Q130" s="43">
        <f t="shared" si="107"/>
        <v>-0.34346574031505139</v>
      </c>
      <c r="R130" s="43">
        <f t="shared" si="108"/>
        <v>-0.14107349891693977</v>
      </c>
      <c r="S130" s="21">
        <f t="shared" si="109"/>
        <v>83673.232200726343</v>
      </c>
      <c r="T130" s="22">
        <f t="shared" si="79"/>
        <v>370245.48220072634</v>
      </c>
      <c r="U130" s="22">
        <f t="shared" si="80"/>
        <v>202899.01779927366</v>
      </c>
      <c r="V130" s="21">
        <f t="shared" si="110"/>
        <v>221660</v>
      </c>
      <c r="W130" s="21">
        <f t="shared" si="111"/>
        <v>212629</v>
      </c>
      <c r="X130" s="21" t="str">
        <f t="shared" si="112"/>
        <v/>
      </c>
      <c r="Y130" s="21">
        <f t="shared" si="113"/>
        <v>327000</v>
      </c>
      <c r="Z130" s="23">
        <f t="shared" si="81"/>
        <v>253763</v>
      </c>
      <c r="AA130" s="20">
        <f t="shared" si="82"/>
        <v>3</v>
      </c>
      <c r="AB130" s="1" t="s">
        <v>863</v>
      </c>
      <c r="AE130" s="54"/>
      <c r="AF130" s="56">
        <f t="shared" si="78"/>
        <v>0</v>
      </c>
    </row>
    <row r="131" spans="1:32" s="61" customFormat="1" ht="345" customHeight="1" x14ac:dyDescent="0.2">
      <c r="A131" s="74" t="s">
        <v>254</v>
      </c>
      <c r="B131" s="116" t="s">
        <v>255</v>
      </c>
      <c r="C131" s="78" t="s">
        <v>20</v>
      </c>
      <c r="D131" s="189">
        <v>30</v>
      </c>
      <c r="E131" s="222">
        <v>151660</v>
      </c>
      <c r="F131" s="183">
        <f t="shared" si="100"/>
        <v>4549800</v>
      </c>
      <c r="G131" s="191">
        <v>141567</v>
      </c>
      <c r="H131" s="184">
        <f t="shared" si="101"/>
        <v>4247010</v>
      </c>
      <c r="I131" s="188">
        <v>165000</v>
      </c>
      <c r="J131" s="224">
        <f t="shared" si="102"/>
        <v>4950000</v>
      </c>
      <c r="K131" s="192">
        <v>242700</v>
      </c>
      <c r="L131" s="220">
        <f t="shared" si="103"/>
        <v>7281000</v>
      </c>
      <c r="M131" s="85">
        <f t="shared" si="114"/>
        <v>152742.33333333334</v>
      </c>
      <c r="N131" s="225">
        <f t="shared" si="104"/>
        <v>175231.75</v>
      </c>
      <c r="O131" s="226">
        <f t="shared" si="105"/>
        <v>0.13451757458337321</v>
      </c>
      <c r="P131" s="226">
        <f t="shared" si="106"/>
        <v>0.19211558407651586</v>
      </c>
      <c r="Q131" s="226">
        <f t="shared" si="107"/>
        <v>5.8389818055232579E-2</v>
      </c>
      <c r="R131" s="226">
        <f t="shared" si="108"/>
        <v>-0.38502297671512165</v>
      </c>
      <c r="S131" s="227">
        <f t="shared" si="109"/>
        <v>45991.289960708862</v>
      </c>
      <c r="T131" s="228">
        <f t="shared" si="79"/>
        <v>221223.03996070888</v>
      </c>
      <c r="U131" s="228">
        <f t="shared" si="80"/>
        <v>129240.46003929114</v>
      </c>
      <c r="V131" s="227">
        <f t="shared" si="110"/>
        <v>151660</v>
      </c>
      <c r="W131" s="227">
        <f t="shared" si="111"/>
        <v>141567</v>
      </c>
      <c r="X131" s="227">
        <f t="shared" si="112"/>
        <v>165000</v>
      </c>
      <c r="Y131" s="227" t="str">
        <f t="shared" si="113"/>
        <v/>
      </c>
      <c r="Z131" s="86">
        <f t="shared" si="81"/>
        <v>152742.33333333334</v>
      </c>
      <c r="AA131" s="229">
        <f t="shared" si="82"/>
        <v>3</v>
      </c>
      <c r="AB131" s="73" t="s">
        <v>863</v>
      </c>
      <c r="AC131" s="73"/>
      <c r="AD131" s="73"/>
      <c r="AE131" s="186">
        <v>15</v>
      </c>
      <c r="AF131" s="187">
        <f t="shared" si="78"/>
        <v>2291135</v>
      </c>
    </row>
    <row r="132" spans="1:32" s="61" customFormat="1" ht="345" customHeight="1" x14ac:dyDescent="0.2">
      <c r="A132" s="74" t="s">
        <v>256</v>
      </c>
      <c r="B132" s="116" t="s">
        <v>257</v>
      </c>
      <c r="C132" s="78" t="s">
        <v>20</v>
      </c>
      <c r="D132" s="189">
        <v>30</v>
      </c>
      <c r="E132" s="222">
        <v>199032</v>
      </c>
      <c r="F132" s="183">
        <f t="shared" si="100"/>
        <v>5970960</v>
      </c>
      <c r="G132" s="191">
        <v>202790</v>
      </c>
      <c r="H132" s="184">
        <f t="shared" si="101"/>
        <v>6083700</v>
      </c>
      <c r="I132" s="188">
        <v>153000</v>
      </c>
      <c r="J132" s="224">
        <f t="shared" si="102"/>
        <v>4590000</v>
      </c>
      <c r="K132" s="192">
        <v>224000</v>
      </c>
      <c r="L132" s="220">
        <f t="shared" si="103"/>
        <v>6720000</v>
      </c>
      <c r="M132" s="85">
        <f t="shared" si="114"/>
        <v>208607.33333333334</v>
      </c>
      <c r="N132" s="225">
        <f t="shared" si="104"/>
        <v>194705.5</v>
      </c>
      <c r="O132" s="226">
        <f t="shared" si="105"/>
        <v>-2.2220738499939552E-2</v>
      </c>
      <c r="P132" s="226">
        <f t="shared" si="106"/>
        <v>-4.1521682746506805E-2</v>
      </c>
      <c r="Q132" s="226">
        <f t="shared" si="107"/>
        <v>0.21419785265439339</v>
      </c>
      <c r="R132" s="226">
        <f t="shared" si="108"/>
        <v>-0.15045543140794693</v>
      </c>
      <c r="S132" s="227">
        <f t="shared" si="109"/>
        <v>29897.570709563232</v>
      </c>
      <c r="T132" s="228">
        <f t="shared" si="79"/>
        <v>224603.07070956324</v>
      </c>
      <c r="U132" s="228">
        <f t="shared" si="80"/>
        <v>164807.92929043676</v>
      </c>
      <c r="V132" s="227">
        <f t="shared" si="110"/>
        <v>199032</v>
      </c>
      <c r="W132" s="227">
        <f t="shared" si="111"/>
        <v>202790</v>
      </c>
      <c r="X132" s="227" t="str">
        <f t="shared" si="112"/>
        <v/>
      </c>
      <c r="Y132" s="227">
        <f t="shared" si="113"/>
        <v>224000</v>
      </c>
      <c r="Z132" s="86">
        <f t="shared" si="81"/>
        <v>208607.33333333334</v>
      </c>
      <c r="AA132" s="229">
        <f t="shared" si="82"/>
        <v>3</v>
      </c>
      <c r="AB132" s="73" t="s">
        <v>863</v>
      </c>
      <c r="AC132" s="73"/>
      <c r="AD132" s="73"/>
      <c r="AE132" s="186">
        <v>15</v>
      </c>
      <c r="AF132" s="187">
        <f t="shared" si="78"/>
        <v>3129110</v>
      </c>
    </row>
    <row r="133" spans="1:32" ht="51" hidden="1" x14ac:dyDescent="0.2">
      <c r="A133" s="5" t="s">
        <v>258</v>
      </c>
      <c r="B133" s="10" t="s">
        <v>259</v>
      </c>
      <c r="C133" s="11" t="s">
        <v>20</v>
      </c>
      <c r="D133" s="12">
        <v>30</v>
      </c>
      <c r="E133" s="36">
        <v>205046</v>
      </c>
      <c r="F133" s="35">
        <f t="shared" si="100"/>
        <v>6151380</v>
      </c>
      <c r="G133" s="40">
        <v>215613</v>
      </c>
      <c r="H133" s="25">
        <f t="shared" si="101"/>
        <v>6468390</v>
      </c>
      <c r="I133" s="16">
        <v>175000</v>
      </c>
      <c r="J133" s="17">
        <f t="shared" si="102"/>
        <v>5250000</v>
      </c>
      <c r="K133" s="28">
        <v>284000</v>
      </c>
      <c r="L133" s="29">
        <f t="shared" si="103"/>
        <v>8520000</v>
      </c>
      <c r="M133" s="47">
        <f t="shared" si="114"/>
        <v>198553</v>
      </c>
      <c r="N133" s="42">
        <f t="shared" si="104"/>
        <v>219914.75</v>
      </c>
      <c r="O133" s="43">
        <f t="shared" si="105"/>
        <v>6.761142670057374E-2</v>
      </c>
      <c r="P133" s="43">
        <f t="shared" si="106"/>
        <v>1.9560988974136606E-2</v>
      </c>
      <c r="Q133" s="43">
        <f t="shared" si="107"/>
        <v>0.2042370964203174</v>
      </c>
      <c r="R133" s="43">
        <f t="shared" si="108"/>
        <v>-0.29140951209502775</v>
      </c>
      <c r="S133" s="21">
        <f t="shared" si="109"/>
        <v>46057.3512581506</v>
      </c>
      <c r="T133" s="22">
        <f t="shared" si="79"/>
        <v>265972.10125815059</v>
      </c>
      <c r="U133" s="22">
        <f t="shared" si="80"/>
        <v>173857.39874184941</v>
      </c>
      <c r="V133" s="21">
        <f t="shared" si="110"/>
        <v>205046</v>
      </c>
      <c r="W133" s="21">
        <f t="shared" si="111"/>
        <v>215613</v>
      </c>
      <c r="X133" s="21">
        <f t="shared" si="112"/>
        <v>175000</v>
      </c>
      <c r="Y133" s="21" t="str">
        <f t="shared" si="113"/>
        <v/>
      </c>
      <c r="Z133" s="23">
        <f t="shared" si="81"/>
        <v>198553</v>
      </c>
      <c r="AA133" s="20">
        <f t="shared" si="82"/>
        <v>3</v>
      </c>
      <c r="AB133" s="1" t="s">
        <v>863</v>
      </c>
      <c r="AE133" s="54"/>
      <c r="AF133" s="56">
        <f t="shared" si="78"/>
        <v>0</v>
      </c>
    </row>
    <row r="134" spans="1:32" ht="51" hidden="1" x14ac:dyDescent="0.2">
      <c r="A134" s="5" t="s">
        <v>260</v>
      </c>
      <c r="B134" s="10" t="s">
        <v>257</v>
      </c>
      <c r="C134" s="11" t="s">
        <v>20</v>
      </c>
      <c r="D134" s="12">
        <v>30</v>
      </c>
      <c r="E134" s="36">
        <v>199032</v>
      </c>
      <c r="F134" s="35">
        <f t="shared" si="100"/>
        <v>5970960</v>
      </c>
      <c r="G134" s="40">
        <v>212555</v>
      </c>
      <c r="H134" s="25">
        <f t="shared" si="101"/>
        <v>6376650</v>
      </c>
      <c r="I134" s="16">
        <v>153000</v>
      </c>
      <c r="J134" s="17">
        <f t="shared" si="102"/>
        <v>4590000</v>
      </c>
      <c r="K134" s="28">
        <v>224000</v>
      </c>
      <c r="L134" s="29">
        <f t="shared" si="103"/>
        <v>6720000</v>
      </c>
      <c r="M134" s="47">
        <f t="shared" si="114"/>
        <v>211862.33333333334</v>
      </c>
      <c r="N134" s="42">
        <f t="shared" si="104"/>
        <v>197146.75</v>
      </c>
      <c r="O134" s="43">
        <f t="shared" si="105"/>
        <v>-9.5626734906864019E-3</v>
      </c>
      <c r="P134" s="43">
        <f t="shared" si="106"/>
        <v>-7.8156246552377961E-2</v>
      </c>
      <c r="Q134" s="43">
        <f t="shared" si="107"/>
        <v>0.22392836808113747</v>
      </c>
      <c r="R134" s="43">
        <f t="shared" si="108"/>
        <v>-0.13620944803807311</v>
      </c>
      <c r="S134" s="21">
        <f t="shared" si="109"/>
        <v>31150.178740792697</v>
      </c>
      <c r="T134" s="22">
        <f t="shared" si="79"/>
        <v>228296.9287407927</v>
      </c>
      <c r="U134" s="22">
        <f t="shared" si="80"/>
        <v>165996.5712592073</v>
      </c>
      <c r="V134" s="21">
        <f t="shared" si="110"/>
        <v>199032</v>
      </c>
      <c r="W134" s="21">
        <f t="shared" si="111"/>
        <v>212555</v>
      </c>
      <c r="X134" s="21" t="str">
        <f t="shared" si="112"/>
        <v/>
      </c>
      <c r="Y134" s="21">
        <f t="shared" si="113"/>
        <v>224000</v>
      </c>
      <c r="Z134" s="23">
        <f t="shared" si="81"/>
        <v>211862.33333333334</v>
      </c>
      <c r="AA134" s="20">
        <f t="shared" si="82"/>
        <v>3</v>
      </c>
      <c r="AB134" s="1" t="s">
        <v>863</v>
      </c>
      <c r="AE134" s="54"/>
      <c r="AF134" s="56">
        <f t="shared" si="78"/>
        <v>0</v>
      </c>
    </row>
    <row r="135" spans="1:32" s="61" customFormat="1" ht="345" customHeight="1" x14ac:dyDescent="0.2">
      <c r="A135" s="74" t="s">
        <v>261</v>
      </c>
      <c r="B135" s="116" t="s">
        <v>262</v>
      </c>
      <c r="C135" s="78" t="s">
        <v>20</v>
      </c>
      <c r="D135" s="189">
        <v>30</v>
      </c>
      <c r="E135" s="222">
        <v>251189</v>
      </c>
      <c r="F135" s="183">
        <f t="shared" si="100"/>
        <v>7535670</v>
      </c>
      <c r="G135" s="191">
        <v>257428</v>
      </c>
      <c r="H135" s="184">
        <f t="shared" si="101"/>
        <v>7722840</v>
      </c>
      <c r="I135" s="188">
        <v>224000</v>
      </c>
      <c r="J135" s="224">
        <f t="shared" si="102"/>
        <v>6720000</v>
      </c>
      <c r="K135" s="192">
        <v>352000</v>
      </c>
      <c r="L135" s="220">
        <f t="shared" si="103"/>
        <v>10560000</v>
      </c>
      <c r="M135" s="85">
        <f t="shared" si="114"/>
        <v>244205.66666666666</v>
      </c>
      <c r="N135" s="225">
        <f t="shared" si="104"/>
        <v>271154.25</v>
      </c>
      <c r="O135" s="226">
        <f t="shared" si="105"/>
        <v>7.3630599557263032E-2</v>
      </c>
      <c r="P135" s="226">
        <f t="shared" si="106"/>
        <v>5.0621555811867225E-2</v>
      </c>
      <c r="Q135" s="226">
        <f t="shared" si="107"/>
        <v>0.1739019395786715</v>
      </c>
      <c r="R135" s="226">
        <f t="shared" si="108"/>
        <v>-0.29815409494780187</v>
      </c>
      <c r="S135" s="227">
        <f t="shared" si="109"/>
        <v>55816.902257141912</v>
      </c>
      <c r="T135" s="228">
        <f t="shared" si="79"/>
        <v>326971.15225714189</v>
      </c>
      <c r="U135" s="228">
        <f t="shared" si="80"/>
        <v>215337.34774285808</v>
      </c>
      <c r="V135" s="227">
        <f t="shared" si="110"/>
        <v>251189</v>
      </c>
      <c r="W135" s="227">
        <f t="shared" si="111"/>
        <v>257428</v>
      </c>
      <c r="X135" s="227">
        <f t="shared" si="112"/>
        <v>224000</v>
      </c>
      <c r="Y135" s="227" t="str">
        <f t="shared" si="113"/>
        <v/>
      </c>
      <c r="Z135" s="86">
        <f t="shared" si="81"/>
        <v>244205.66666666666</v>
      </c>
      <c r="AA135" s="229">
        <f t="shared" si="82"/>
        <v>3</v>
      </c>
      <c r="AB135" s="73" t="s">
        <v>863</v>
      </c>
      <c r="AC135" s="73"/>
      <c r="AD135" s="73"/>
      <c r="AE135" s="186">
        <v>10</v>
      </c>
      <c r="AF135" s="187">
        <f t="shared" si="78"/>
        <v>2442056.6666666665</v>
      </c>
    </row>
    <row r="136" spans="1:32" ht="51" hidden="1" x14ac:dyDescent="0.2">
      <c r="A136" s="5" t="s">
        <v>263</v>
      </c>
      <c r="B136" s="10" t="s">
        <v>264</v>
      </c>
      <c r="C136" s="11" t="s">
        <v>20</v>
      </c>
      <c r="D136" s="12">
        <v>30</v>
      </c>
      <c r="E136" s="36">
        <v>323422</v>
      </c>
      <c r="F136" s="35">
        <f t="shared" si="100"/>
        <v>9702660</v>
      </c>
      <c r="G136" s="40">
        <v>342389</v>
      </c>
      <c r="H136" s="25">
        <f t="shared" si="101"/>
        <v>10271670</v>
      </c>
      <c r="I136" s="16">
        <v>194000</v>
      </c>
      <c r="J136" s="17">
        <f t="shared" si="102"/>
        <v>5820000</v>
      </c>
      <c r="K136" s="28">
        <v>232000</v>
      </c>
      <c r="L136" s="29">
        <f t="shared" si="103"/>
        <v>6960000</v>
      </c>
      <c r="M136" s="47">
        <f t="shared" si="114"/>
        <v>299270.33333333331</v>
      </c>
      <c r="N136" s="42">
        <f t="shared" si="104"/>
        <v>272952.75</v>
      </c>
      <c r="O136" s="43">
        <f t="shared" si="105"/>
        <v>-0.1849010497238075</v>
      </c>
      <c r="P136" s="43">
        <f t="shared" si="106"/>
        <v>-0.25438926700683551</v>
      </c>
      <c r="Q136" s="43">
        <f t="shared" si="107"/>
        <v>0.28925427569423645</v>
      </c>
      <c r="R136" s="43">
        <f t="shared" si="108"/>
        <v>0.15003604103640644</v>
      </c>
      <c r="S136" s="21">
        <f t="shared" si="109"/>
        <v>71365.730512503913</v>
      </c>
      <c r="T136" s="22">
        <f t="shared" si="79"/>
        <v>344318.48051250388</v>
      </c>
      <c r="U136" s="22">
        <f t="shared" si="80"/>
        <v>201587.01948749609</v>
      </c>
      <c r="V136" s="21">
        <f t="shared" si="110"/>
        <v>323422</v>
      </c>
      <c r="W136" s="21">
        <f t="shared" si="111"/>
        <v>342389</v>
      </c>
      <c r="X136" s="21" t="str">
        <f t="shared" si="112"/>
        <v/>
      </c>
      <c r="Y136" s="21">
        <f t="shared" si="113"/>
        <v>232000</v>
      </c>
      <c r="Z136" s="23">
        <f t="shared" si="81"/>
        <v>299270.33333333331</v>
      </c>
      <c r="AA136" s="20">
        <f t="shared" si="82"/>
        <v>3</v>
      </c>
      <c r="AB136" s="1" t="s">
        <v>863</v>
      </c>
      <c r="AE136" s="54"/>
      <c r="AF136" s="56">
        <f t="shared" si="78"/>
        <v>0</v>
      </c>
    </row>
    <row r="137" spans="1:32" ht="51" hidden="1" x14ac:dyDescent="0.2">
      <c r="A137" s="5" t="s">
        <v>265</v>
      </c>
      <c r="B137" s="10" t="s">
        <v>266</v>
      </c>
      <c r="C137" s="11" t="s">
        <v>20</v>
      </c>
      <c r="D137" s="12">
        <v>30</v>
      </c>
      <c r="E137" s="36">
        <v>357655</v>
      </c>
      <c r="F137" s="35">
        <f t="shared" si="100"/>
        <v>10729650</v>
      </c>
      <c r="G137" s="40">
        <v>349963</v>
      </c>
      <c r="H137" s="25">
        <f t="shared" si="101"/>
        <v>10498890</v>
      </c>
      <c r="I137" s="16">
        <v>276000</v>
      </c>
      <c r="J137" s="17">
        <f t="shared" si="102"/>
        <v>8280000</v>
      </c>
      <c r="K137" s="28">
        <v>235000</v>
      </c>
      <c r="L137" s="29">
        <f t="shared" si="103"/>
        <v>7050000</v>
      </c>
      <c r="M137" s="47">
        <f t="shared" si="114"/>
        <v>327872.66666666669</v>
      </c>
      <c r="N137" s="42">
        <f t="shared" si="104"/>
        <v>304654.5</v>
      </c>
      <c r="O137" s="43">
        <f t="shared" si="105"/>
        <v>-0.17396920117707104</v>
      </c>
      <c r="P137" s="43">
        <f t="shared" si="106"/>
        <v>-0.14872092813334459</v>
      </c>
      <c r="Q137" s="43">
        <f t="shared" si="107"/>
        <v>9.4055725420107095E-2</v>
      </c>
      <c r="R137" s="43">
        <f t="shared" si="108"/>
        <v>0.22863440389030854</v>
      </c>
      <c r="S137" s="21">
        <f t="shared" si="109"/>
        <v>59258.59406870872</v>
      </c>
      <c r="T137" s="22">
        <f t="shared" si="79"/>
        <v>363913.09406870871</v>
      </c>
      <c r="U137" s="22">
        <f t="shared" si="80"/>
        <v>245395.90593129129</v>
      </c>
      <c r="V137" s="21">
        <f t="shared" si="110"/>
        <v>357655</v>
      </c>
      <c r="W137" s="21">
        <f t="shared" si="111"/>
        <v>349963</v>
      </c>
      <c r="X137" s="21">
        <f t="shared" si="112"/>
        <v>276000</v>
      </c>
      <c r="Y137" s="21" t="str">
        <f t="shared" si="113"/>
        <v/>
      </c>
      <c r="Z137" s="23">
        <f t="shared" si="81"/>
        <v>327872.66666666669</v>
      </c>
      <c r="AA137" s="20">
        <f t="shared" si="82"/>
        <v>3</v>
      </c>
      <c r="AB137" s="1" t="s">
        <v>863</v>
      </c>
      <c r="AE137" s="54"/>
      <c r="AF137" s="56">
        <f t="shared" si="78"/>
        <v>0</v>
      </c>
    </row>
    <row r="138" spans="1:32" s="61" customFormat="1" ht="345" customHeight="1" x14ac:dyDescent="0.2">
      <c r="A138" s="74" t="s">
        <v>267</v>
      </c>
      <c r="B138" s="116" t="s">
        <v>268</v>
      </c>
      <c r="C138" s="78" t="s">
        <v>20</v>
      </c>
      <c r="D138" s="189">
        <v>30</v>
      </c>
      <c r="E138" s="222">
        <v>164727</v>
      </c>
      <c r="F138" s="183">
        <f t="shared" si="100"/>
        <v>4941810</v>
      </c>
      <c r="G138" s="191">
        <v>148987</v>
      </c>
      <c r="H138" s="184">
        <f t="shared" si="101"/>
        <v>4469610</v>
      </c>
      <c r="I138" s="188">
        <v>158700</v>
      </c>
      <c r="J138" s="224">
        <f t="shared" si="102"/>
        <v>4761000</v>
      </c>
      <c r="K138" s="192">
        <v>238000</v>
      </c>
      <c r="L138" s="220">
        <f t="shared" si="103"/>
        <v>7140000</v>
      </c>
      <c r="M138" s="85">
        <f t="shared" si="114"/>
        <v>157471.33333333334</v>
      </c>
      <c r="N138" s="225">
        <f t="shared" si="104"/>
        <v>177603.5</v>
      </c>
      <c r="O138" s="226">
        <f t="shared" si="105"/>
        <v>7.2501386515468447E-2</v>
      </c>
      <c r="P138" s="226">
        <f t="shared" si="106"/>
        <v>0.16112576610258245</v>
      </c>
      <c r="Q138" s="226">
        <f t="shared" si="107"/>
        <v>0.10643652855940344</v>
      </c>
      <c r="R138" s="226">
        <f t="shared" si="108"/>
        <v>-0.34006368117745422</v>
      </c>
      <c r="S138" s="227">
        <f t="shared" si="109"/>
        <v>40783.116805037513</v>
      </c>
      <c r="T138" s="228">
        <f t="shared" si="79"/>
        <v>218386.61680503751</v>
      </c>
      <c r="U138" s="228">
        <f t="shared" si="80"/>
        <v>136820.38319496249</v>
      </c>
      <c r="V138" s="227">
        <f t="shared" si="110"/>
        <v>164727</v>
      </c>
      <c r="W138" s="227">
        <f t="shared" si="111"/>
        <v>148987</v>
      </c>
      <c r="X138" s="227">
        <f t="shared" si="112"/>
        <v>158700</v>
      </c>
      <c r="Y138" s="227" t="str">
        <f t="shared" si="113"/>
        <v/>
      </c>
      <c r="Z138" s="86">
        <f t="shared" si="81"/>
        <v>157471.33333333334</v>
      </c>
      <c r="AA138" s="229">
        <f t="shared" si="82"/>
        <v>3</v>
      </c>
      <c r="AB138" s="73" t="s">
        <v>863</v>
      </c>
      <c r="AC138" s="73"/>
      <c r="AD138" s="73"/>
      <c r="AE138" s="186">
        <v>20</v>
      </c>
      <c r="AF138" s="187">
        <f t="shared" si="78"/>
        <v>3149426.666666667</v>
      </c>
    </row>
    <row r="139" spans="1:32" s="61" customFormat="1" ht="345" customHeight="1" x14ac:dyDescent="0.2">
      <c r="A139" s="74" t="s">
        <v>269</v>
      </c>
      <c r="B139" s="116" t="s">
        <v>270</v>
      </c>
      <c r="C139" s="78" t="s">
        <v>20</v>
      </c>
      <c r="D139" s="189">
        <v>30</v>
      </c>
      <c r="E139" s="222">
        <v>186444</v>
      </c>
      <c r="F139" s="183">
        <f t="shared" si="100"/>
        <v>5593320</v>
      </c>
      <c r="G139" s="191">
        <v>184440</v>
      </c>
      <c r="H139" s="184">
        <f t="shared" si="101"/>
        <v>5533200</v>
      </c>
      <c r="I139" s="188">
        <v>165991</v>
      </c>
      <c r="J139" s="224">
        <f t="shared" si="102"/>
        <v>4979730</v>
      </c>
      <c r="K139" s="192">
        <v>277000</v>
      </c>
      <c r="L139" s="220">
        <f t="shared" si="103"/>
        <v>8310000</v>
      </c>
      <c r="M139" s="85">
        <f t="shared" si="114"/>
        <v>178958.33333333334</v>
      </c>
      <c r="N139" s="225">
        <f t="shared" si="104"/>
        <v>203468.75</v>
      </c>
      <c r="O139" s="226">
        <f t="shared" si="105"/>
        <v>8.3672554139149091E-2</v>
      </c>
      <c r="P139" s="226">
        <f t="shared" si="106"/>
        <v>9.3521732452772177E-2</v>
      </c>
      <c r="Q139" s="226">
        <f t="shared" si="107"/>
        <v>0.18419413300568266</v>
      </c>
      <c r="R139" s="226">
        <f t="shared" si="108"/>
        <v>-0.36138841959760404</v>
      </c>
      <c r="S139" s="227">
        <f t="shared" si="109"/>
        <v>49877.723520458843</v>
      </c>
      <c r="T139" s="228">
        <f t="shared" si="79"/>
        <v>253346.47352045885</v>
      </c>
      <c r="U139" s="228">
        <f t="shared" si="80"/>
        <v>153591.02647954115</v>
      </c>
      <c r="V139" s="227">
        <f t="shared" si="110"/>
        <v>186444</v>
      </c>
      <c r="W139" s="227">
        <f t="shared" si="111"/>
        <v>184440</v>
      </c>
      <c r="X139" s="227">
        <f t="shared" si="112"/>
        <v>165991</v>
      </c>
      <c r="Y139" s="227" t="str">
        <f t="shared" si="113"/>
        <v/>
      </c>
      <c r="Z139" s="86">
        <f t="shared" si="81"/>
        <v>178958.33333333334</v>
      </c>
      <c r="AA139" s="229">
        <f t="shared" si="82"/>
        <v>3</v>
      </c>
      <c r="AB139" s="73" t="s">
        <v>863</v>
      </c>
      <c r="AC139" s="73"/>
      <c r="AD139" s="73"/>
      <c r="AE139" s="186">
        <v>10</v>
      </c>
      <c r="AF139" s="187">
        <f t="shared" ref="AF139:AF202" si="115">+AE139*M139</f>
        <v>1789583.3333333335</v>
      </c>
    </row>
    <row r="140" spans="1:32" ht="25.5" hidden="1" x14ac:dyDescent="0.2">
      <c r="A140" s="5" t="s">
        <v>271</v>
      </c>
      <c r="B140" s="10" t="s">
        <v>272</v>
      </c>
      <c r="C140" s="11" t="s">
        <v>20</v>
      </c>
      <c r="D140" s="12">
        <v>1</v>
      </c>
      <c r="E140" s="36">
        <v>319320</v>
      </c>
      <c r="F140" s="35">
        <f t="shared" si="100"/>
        <v>319320</v>
      </c>
      <c r="G140" s="40">
        <v>329729</v>
      </c>
      <c r="H140" s="25">
        <f t="shared" si="101"/>
        <v>329729</v>
      </c>
      <c r="I140" s="16">
        <v>389000</v>
      </c>
      <c r="J140" s="17">
        <f t="shared" si="102"/>
        <v>389000</v>
      </c>
      <c r="K140" s="28">
        <v>841000</v>
      </c>
      <c r="L140" s="29">
        <f t="shared" si="103"/>
        <v>841000</v>
      </c>
      <c r="M140" s="47">
        <f t="shared" si="114"/>
        <v>346016.33333333331</v>
      </c>
      <c r="N140" s="42">
        <f t="shared" si="104"/>
        <v>469762.25</v>
      </c>
      <c r="O140" s="43">
        <f t="shared" si="105"/>
        <v>0.32025189337797999</v>
      </c>
      <c r="P140" s="43">
        <f t="shared" si="106"/>
        <v>0.29809387621078531</v>
      </c>
      <c r="Q140" s="43">
        <f t="shared" si="107"/>
        <v>0.17192154116257741</v>
      </c>
      <c r="R140" s="43">
        <f t="shared" si="108"/>
        <v>-0.79026731075134293</v>
      </c>
      <c r="S140" s="21">
        <f t="shared" si="109"/>
        <v>249387.37587720167</v>
      </c>
      <c r="T140" s="22">
        <f t="shared" ref="T140:T203" si="116">N140+S140</f>
        <v>719149.62587720167</v>
      </c>
      <c r="U140" s="22">
        <f t="shared" ref="U140:U203" si="117">N140-S140</f>
        <v>220374.87412279833</v>
      </c>
      <c r="V140" s="21">
        <f t="shared" si="110"/>
        <v>319320</v>
      </c>
      <c r="W140" s="21">
        <f t="shared" si="111"/>
        <v>329729</v>
      </c>
      <c r="X140" s="21">
        <f t="shared" si="112"/>
        <v>389000</v>
      </c>
      <c r="Y140" s="21" t="str">
        <f t="shared" si="113"/>
        <v/>
      </c>
      <c r="Z140" s="23">
        <f t="shared" ref="Z140:Z203" si="118">AVERAGE(V140:Y140)</f>
        <v>346016.33333333331</v>
      </c>
      <c r="AA140" s="20">
        <f t="shared" ref="AA140:AA203" si="119">COUNT(V140:Y140)</f>
        <v>3</v>
      </c>
      <c r="AB140" s="1" t="s">
        <v>863</v>
      </c>
      <c r="AE140" s="54"/>
      <c r="AF140" s="56">
        <f t="shared" si="115"/>
        <v>0</v>
      </c>
    </row>
    <row r="141" spans="1:32" s="61" customFormat="1" ht="345" customHeight="1" x14ac:dyDescent="0.2">
      <c r="A141" s="74" t="s">
        <v>273</v>
      </c>
      <c r="B141" s="116" t="s">
        <v>274</v>
      </c>
      <c r="C141" s="78" t="s">
        <v>20</v>
      </c>
      <c r="D141" s="189">
        <v>1</v>
      </c>
      <c r="E141" s="222">
        <v>878739</v>
      </c>
      <c r="F141" s="183">
        <f t="shared" si="100"/>
        <v>878739</v>
      </c>
      <c r="G141" s="191">
        <v>804898</v>
      </c>
      <c r="H141" s="184">
        <f t="shared" si="101"/>
        <v>804898</v>
      </c>
      <c r="I141" s="188">
        <v>1150000</v>
      </c>
      <c r="J141" s="224">
        <f t="shared" si="102"/>
        <v>1150000</v>
      </c>
      <c r="K141" s="192">
        <v>1310000</v>
      </c>
      <c r="L141" s="220">
        <f t="shared" si="103"/>
        <v>1310000</v>
      </c>
      <c r="M141" s="85">
        <f t="shared" si="114"/>
        <v>944545.66666666663</v>
      </c>
      <c r="N141" s="225">
        <f t="shared" si="104"/>
        <v>1035909.25</v>
      </c>
      <c r="O141" s="226">
        <f t="shared" si="105"/>
        <v>0.15172202584348005</v>
      </c>
      <c r="P141" s="226">
        <f t="shared" si="106"/>
        <v>0.22300336636631057</v>
      </c>
      <c r="Q141" s="226">
        <f t="shared" si="107"/>
        <v>-0.1101358540818127</v>
      </c>
      <c r="R141" s="226">
        <f t="shared" si="108"/>
        <v>-0.26458953812797792</v>
      </c>
      <c r="S141" s="227">
        <f t="shared" si="109"/>
        <v>235379.92238276539</v>
      </c>
      <c r="T141" s="228">
        <f t="shared" si="116"/>
        <v>1271289.1723827654</v>
      </c>
      <c r="U141" s="228">
        <f t="shared" si="117"/>
        <v>800529.32761723455</v>
      </c>
      <c r="V141" s="227">
        <f t="shared" si="110"/>
        <v>878739</v>
      </c>
      <c r="W141" s="227">
        <f t="shared" si="111"/>
        <v>804898</v>
      </c>
      <c r="X141" s="227">
        <f t="shared" si="112"/>
        <v>1150000</v>
      </c>
      <c r="Y141" s="227" t="str">
        <f t="shared" si="113"/>
        <v/>
      </c>
      <c r="Z141" s="86">
        <f t="shared" si="118"/>
        <v>944545.66666666663</v>
      </c>
      <c r="AA141" s="229">
        <f t="shared" si="119"/>
        <v>3</v>
      </c>
      <c r="AB141" s="73" t="s">
        <v>863</v>
      </c>
      <c r="AC141" s="73"/>
      <c r="AD141" s="73"/>
      <c r="AE141" s="186">
        <v>1</v>
      </c>
      <c r="AF141" s="187">
        <f t="shared" si="115"/>
        <v>944545.66666666663</v>
      </c>
    </row>
    <row r="142" spans="1:32" ht="25.5" hidden="1" x14ac:dyDescent="0.2">
      <c r="A142" s="5" t="s">
        <v>275</v>
      </c>
      <c r="B142" s="10" t="s">
        <v>276</v>
      </c>
      <c r="C142" s="11" t="s">
        <v>20</v>
      </c>
      <c r="D142" s="12">
        <v>1</v>
      </c>
      <c r="E142" s="36">
        <v>765165</v>
      </c>
      <c r="F142" s="35">
        <f t="shared" si="100"/>
        <v>765165</v>
      </c>
      <c r="G142" s="40">
        <v>768853</v>
      </c>
      <c r="H142" s="25">
        <f t="shared" si="101"/>
        <v>768853</v>
      </c>
      <c r="I142" s="16">
        <v>851000</v>
      </c>
      <c r="J142" s="17">
        <f t="shared" si="102"/>
        <v>851000</v>
      </c>
      <c r="K142" s="28">
        <v>1115000</v>
      </c>
      <c r="L142" s="29">
        <f t="shared" si="103"/>
        <v>1115000</v>
      </c>
      <c r="M142" s="47">
        <f t="shared" si="114"/>
        <v>795006</v>
      </c>
      <c r="N142" s="42">
        <f t="shared" si="104"/>
        <v>875004.5</v>
      </c>
      <c r="O142" s="43">
        <f t="shared" si="105"/>
        <v>0.12553021155891197</v>
      </c>
      <c r="P142" s="43">
        <f t="shared" si="106"/>
        <v>0.12131537609235155</v>
      </c>
      <c r="Q142" s="43">
        <f t="shared" si="107"/>
        <v>2.7433573198766381E-2</v>
      </c>
      <c r="R142" s="43">
        <f t="shared" si="108"/>
        <v>-0.2742791608500299</v>
      </c>
      <c r="S142" s="21">
        <f t="shared" si="109"/>
        <v>164830.12745753329</v>
      </c>
      <c r="T142" s="22">
        <f t="shared" si="116"/>
        <v>1039834.6274575333</v>
      </c>
      <c r="U142" s="22">
        <f t="shared" si="117"/>
        <v>710174.37254246674</v>
      </c>
      <c r="V142" s="21">
        <f t="shared" si="110"/>
        <v>765165</v>
      </c>
      <c r="W142" s="21">
        <f t="shared" si="111"/>
        <v>768853</v>
      </c>
      <c r="X142" s="21">
        <f t="shared" si="112"/>
        <v>851000</v>
      </c>
      <c r="Y142" s="21" t="str">
        <f t="shared" si="113"/>
        <v/>
      </c>
      <c r="Z142" s="23">
        <f t="shared" si="118"/>
        <v>795006</v>
      </c>
      <c r="AA142" s="20">
        <f t="shared" si="119"/>
        <v>3</v>
      </c>
      <c r="AB142" s="1" t="s">
        <v>863</v>
      </c>
      <c r="AE142" s="54"/>
      <c r="AF142" s="56">
        <f t="shared" si="115"/>
        <v>0</v>
      </c>
    </row>
    <row r="143" spans="1:32" ht="25.5" hidden="1" x14ac:dyDescent="0.2">
      <c r="A143" s="5" t="s">
        <v>277</v>
      </c>
      <c r="B143" s="10" t="s">
        <v>278</v>
      </c>
      <c r="C143" s="11" t="s">
        <v>20</v>
      </c>
      <c r="D143" s="12">
        <v>1</v>
      </c>
      <c r="E143" s="36">
        <v>665075</v>
      </c>
      <c r="F143" s="35">
        <f t="shared" si="100"/>
        <v>665075</v>
      </c>
      <c r="G143" s="40">
        <v>679973</v>
      </c>
      <c r="H143" s="25">
        <f t="shared" si="101"/>
        <v>679973</v>
      </c>
      <c r="I143" s="16">
        <v>750000</v>
      </c>
      <c r="J143" s="17">
        <f t="shared" si="102"/>
        <v>750000</v>
      </c>
      <c r="K143" s="28">
        <v>1100000</v>
      </c>
      <c r="L143" s="29">
        <f t="shared" si="103"/>
        <v>1100000</v>
      </c>
      <c r="M143" s="47">
        <f t="shared" si="114"/>
        <v>698349.33333333337</v>
      </c>
      <c r="N143" s="42">
        <f t="shared" si="104"/>
        <v>798762</v>
      </c>
      <c r="O143" s="43">
        <f t="shared" si="105"/>
        <v>0.16736775159559414</v>
      </c>
      <c r="P143" s="43">
        <f t="shared" si="106"/>
        <v>0.14871638861137615</v>
      </c>
      <c r="Q143" s="43">
        <f t="shared" si="107"/>
        <v>6.1046970186363403E-2</v>
      </c>
      <c r="R143" s="43">
        <f t="shared" si="108"/>
        <v>-0.37713111039333369</v>
      </c>
      <c r="S143" s="21">
        <f t="shared" si="109"/>
        <v>204209.94570784253</v>
      </c>
      <c r="T143" s="22">
        <f t="shared" si="116"/>
        <v>1002971.9457078425</v>
      </c>
      <c r="U143" s="22">
        <f t="shared" si="117"/>
        <v>594552.05429215753</v>
      </c>
      <c r="V143" s="21">
        <f t="shared" si="110"/>
        <v>665075</v>
      </c>
      <c r="W143" s="21">
        <f t="shared" si="111"/>
        <v>679973</v>
      </c>
      <c r="X143" s="21">
        <f t="shared" si="112"/>
        <v>750000</v>
      </c>
      <c r="Y143" s="21" t="str">
        <f t="shared" si="113"/>
        <v/>
      </c>
      <c r="Z143" s="23">
        <f t="shared" si="118"/>
        <v>698349.33333333337</v>
      </c>
      <c r="AA143" s="20">
        <f t="shared" si="119"/>
        <v>3</v>
      </c>
      <c r="AB143" s="1" t="s">
        <v>863</v>
      </c>
      <c r="AE143" s="54"/>
      <c r="AF143" s="56">
        <f t="shared" si="115"/>
        <v>0</v>
      </c>
    </row>
    <row r="144" spans="1:32" ht="25.5" hidden="1" x14ac:dyDescent="0.2">
      <c r="A144" s="5" t="s">
        <v>279</v>
      </c>
      <c r="B144" s="10" t="s">
        <v>280</v>
      </c>
      <c r="C144" s="11" t="s">
        <v>20</v>
      </c>
      <c r="D144" s="12">
        <v>1</v>
      </c>
      <c r="E144" s="36">
        <v>554718</v>
      </c>
      <c r="F144" s="35">
        <f t="shared" si="100"/>
        <v>554718</v>
      </c>
      <c r="G144" s="40">
        <v>558130</v>
      </c>
      <c r="H144" s="25">
        <f t="shared" si="101"/>
        <v>558130</v>
      </c>
      <c r="I144" s="16">
        <v>648000</v>
      </c>
      <c r="J144" s="17">
        <f t="shared" si="102"/>
        <v>648000</v>
      </c>
      <c r="K144" s="28">
        <v>990000</v>
      </c>
      <c r="L144" s="29">
        <f t="shared" si="103"/>
        <v>990000</v>
      </c>
      <c r="M144" s="47">
        <f t="shared" si="114"/>
        <v>586949.33333333337</v>
      </c>
      <c r="N144" s="42">
        <f t="shared" si="104"/>
        <v>687712</v>
      </c>
      <c r="O144" s="43">
        <f t="shared" si="105"/>
        <v>0.19338618491461546</v>
      </c>
      <c r="P144" s="43">
        <f t="shared" si="106"/>
        <v>0.18842480573263232</v>
      </c>
      <c r="Q144" s="43">
        <f t="shared" si="107"/>
        <v>5.7745102601088782E-2</v>
      </c>
      <c r="R144" s="43">
        <f t="shared" si="108"/>
        <v>-0.43955609324833644</v>
      </c>
      <c r="S144" s="21">
        <f t="shared" si="109"/>
        <v>206101.89765259321</v>
      </c>
      <c r="T144" s="22">
        <f t="shared" si="116"/>
        <v>893813.89765259321</v>
      </c>
      <c r="U144" s="22">
        <f t="shared" si="117"/>
        <v>481610.10234740679</v>
      </c>
      <c r="V144" s="21">
        <f t="shared" si="110"/>
        <v>554718</v>
      </c>
      <c r="W144" s="21">
        <f t="shared" si="111"/>
        <v>558130</v>
      </c>
      <c r="X144" s="21">
        <f t="shared" si="112"/>
        <v>648000</v>
      </c>
      <c r="Y144" s="21" t="str">
        <f t="shared" si="113"/>
        <v/>
      </c>
      <c r="Z144" s="23">
        <f t="shared" si="118"/>
        <v>586949.33333333337</v>
      </c>
      <c r="AA144" s="20">
        <f t="shared" si="119"/>
        <v>3</v>
      </c>
      <c r="AB144" s="1" t="s">
        <v>863</v>
      </c>
      <c r="AE144" s="54"/>
      <c r="AF144" s="56">
        <f t="shared" si="115"/>
        <v>0</v>
      </c>
    </row>
    <row r="145" spans="1:32" ht="15" hidden="1" x14ac:dyDescent="0.2">
      <c r="A145" s="5" t="s">
        <v>281</v>
      </c>
      <c r="B145" s="10" t="s">
        <v>282</v>
      </c>
      <c r="C145" s="11" t="s">
        <v>20</v>
      </c>
      <c r="D145" s="12">
        <v>1</v>
      </c>
      <c r="E145" s="36">
        <v>319320</v>
      </c>
      <c r="F145" s="35">
        <f t="shared" si="100"/>
        <v>319320</v>
      </c>
      <c r="G145" s="40">
        <v>314832</v>
      </c>
      <c r="H145" s="25">
        <f t="shared" si="101"/>
        <v>314832</v>
      </c>
      <c r="I145" s="16">
        <v>389000</v>
      </c>
      <c r="J145" s="17">
        <f t="shared" si="102"/>
        <v>389000</v>
      </c>
      <c r="K145" s="28">
        <v>1150000</v>
      </c>
      <c r="L145" s="29">
        <f t="shared" si="103"/>
        <v>1150000</v>
      </c>
      <c r="M145" s="47">
        <f t="shared" si="114"/>
        <v>341050.66666666669</v>
      </c>
      <c r="N145" s="42">
        <f t="shared" si="104"/>
        <v>543288</v>
      </c>
      <c r="O145" s="43">
        <f t="shared" si="105"/>
        <v>0.41224543888324428</v>
      </c>
      <c r="P145" s="43">
        <f t="shared" si="106"/>
        <v>0.42050625082828996</v>
      </c>
      <c r="Q145" s="43">
        <f t="shared" si="107"/>
        <v>0.28398933898779288</v>
      </c>
      <c r="R145" s="43">
        <f t="shared" si="108"/>
        <v>-1.1167410286993271</v>
      </c>
      <c r="S145" s="21">
        <f t="shared" si="109"/>
        <v>405897.37900443096</v>
      </c>
      <c r="T145" s="22">
        <f t="shared" si="116"/>
        <v>949185.37900443096</v>
      </c>
      <c r="U145" s="22">
        <f t="shared" si="117"/>
        <v>137390.62099556904</v>
      </c>
      <c r="V145" s="21">
        <f t="shared" si="110"/>
        <v>319320</v>
      </c>
      <c r="W145" s="21">
        <f t="shared" si="111"/>
        <v>314832</v>
      </c>
      <c r="X145" s="21">
        <f t="shared" si="112"/>
        <v>389000</v>
      </c>
      <c r="Y145" s="21" t="str">
        <f t="shared" si="113"/>
        <v/>
      </c>
      <c r="Z145" s="23">
        <f t="shared" si="118"/>
        <v>341050.66666666669</v>
      </c>
      <c r="AA145" s="20">
        <f t="shared" si="119"/>
        <v>3</v>
      </c>
      <c r="AB145" s="1" t="s">
        <v>863</v>
      </c>
      <c r="AE145" s="54"/>
      <c r="AF145" s="56">
        <f t="shared" si="115"/>
        <v>0</v>
      </c>
    </row>
    <row r="146" spans="1:32" ht="25.5" hidden="1" x14ac:dyDescent="0.2">
      <c r="A146" s="5" t="s">
        <v>283</v>
      </c>
      <c r="B146" s="10" t="s">
        <v>284</v>
      </c>
      <c r="C146" s="11" t="s">
        <v>20</v>
      </c>
      <c r="D146" s="12">
        <v>1</v>
      </c>
      <c r="E146" s="36">
        <v>25000000</v>
      </c>
      <c r="F146" s="35">
        <f t="shared" si="100"/>
        <v>25000000</v>
      </c>
      <c r="G146" s="40">
        <v>26652123</v>
      </c>
      <c r="H146" s="25">
        <f t="shared" si="101"/>
        <v>26652123</v>
      </c>
      <c r="I146" s="16">
        <v>9357600</v>
      </c>
      <c r="J146" s="17">
        <f t="shared" si="102"/>
        <v>9357600</v>
      </c>
      <c r="K146" s="28">
        <v>63200000</v>
      </c>
      <c r="L146" s="29">
        <f t="shared" si="103"/>
        <v>63200000</v>
      </c>
      <c r="M146" s="47">
        <f t="shared" si="114"/>
        <v>20336574.333333332</v>
      </c>
      <c r="N146" s="42">
        <f t="shared" si="104"/>
        <v>31052430.75</v>
      </c>
      <c r="O146" s="43">
        <f t="shared" si="105"/>
        <v>0.19491004742036178</v>
      </c>
      <c r="P146" s="43">
        <f t="shared" si="106"/>
        <v>0.14170574231133259</v>
      </c>
      <c r="Q146" s="43">
        <f t="shared" si="107"/>
        <v>0.69865161038963108</v>
      </c>
      <c r="R146" s="43">
        <f t="shared" si="108"/>
        <v>-1.0352674001213256</v>
      </c>
      <c r="S146" s="21">
        <f t="shared" si="109"/>
        <v>22804433.167207841</v>
      </c>
      <c r="T146" s="22">
        <f t="shared" si="116"/>
        <v>53856863.917207837</v>
      </c>
      <c r="U146" s="22">
        <f t="shared" si="117"/>
        <v>8247997.5827921592</v>
      </c>
      <c r="V146" s="21">
        <f t="shared" si="110"/>
        <v>25000000</v>
      </c>
      <c r="W146" s="21">
        <f t="shared" si="111"/>
        <v>26652123</v>
      </c>
      <c r="X146" s="21">
        <f t="shared" si="112"/>
        <v>9357600</v>
      </c>
      <c r="Y146" s="21" t="str">
        <f t="shared" si="113"/>
        <v/>
      </c>
      <c r="Z146" s="23">
        <f t="shared" si="118"/>
        <v>20336574.333333332</v>
      </c>
      <c r="AA146" s="20">
        <f t="shared" si="119"/>
        <v>3</v>
      </c>
      <c r="AB146" s="1" t="s">
        <v>863</v>
      </c>
      <c r="AE146" s="54"/>
      <c r="AF146" s="56">
        <f t="shared" si="115"/>
        <v>0</v>
      </c>
    </row>
    <row r="147" spans="1:32" ht="25.5" hidden="1" x14ac:dyDescent="0.2">
      <c r="A147" s="5" t="s">
        <v>285</v>
      </c>
      <c r="B147" s="10" t="s">
        <v>286</v>
      </c>
      <c r="C147" s="11" t="s">
        <v>20</v>
      </c>
      <c r="D147" s="12">
        <v>1</v>
      </c>
      <c r="E147" s="36">
        <v>21300000</v>
      </c>
      <c r="F147" s="35">
        <f t="shared" si="100"/>
        <v>21300000</v>
      </c>
      <c r="G147" s="40">
        <v>23056466</v>
      </c>
      <c r="H147" s="25">
        <f t="shared" si="101"/>
        <v>23056466</v>
      </c>
      <c r="I147" s="16">
        <v>8950000</v>
      </c>
      <c r="J147" s="17">
        <f t="shared" si="102"/>
        <v>8950000</v>
      </c>
      <c r="K147" s="28">
        <v>1230000</v>
      </c>
      <c r="L147" s="29">
        <f t="shared" si="103"/>
        <v>1230000</v>
      </c>
      <c r="M147" s="47">
        <f t="shared" si="114"/>
        <v>17768822</v>
      </c>
      <c r="N147" s="42">
        <f t="shared" si="104"/>
        <v>13634116.5</v>
      </c>
      <c r="O147" s="43">
        <f t="shared" si="105"/>
        <v>-0.5622574444042634</v>
      </c>
      <c r="P147" s="43">
        <f t="shared" si="106"/>
        <v>-0.6910861807583939</v>
      </c>
      <c r="Q147" s="43">
        <f t="shared" si="107"/>
        <v>0.343558491670509</v>
      </c>
      <c r="R147" s="43">
        <f t="shared" si="108"/>
        <v>0.90978513349214818</v>
      </c>
      <c r="S147" s="21">
        <f t="shared" si="109"/>
        <v>10381867.100331986</v>
      </c>
      <c r="T147" s="22">
        <f t="shared" si="116"/>
        <v>24015983.600331984</v>
      </c>
      <c r="U147" s="22">
        <f t="shared" si="117"/>
        <v>3252249.3996680137</v>
      </c>
      <c r="V147" s="21">
        <f t="shared" si="110"/>
        <v>21300000</v>
      </c>
      <c r="W147" s="21">
        <f t="shared" si="111"/>
        <v>23056466</v>
      </c>
      <c r="X147" s="21">
        <f t="shared" si="112"/>
        <v>8950000</v>
      </c>
      <c r="Y147" s="21" t="str">
        <f t="shared" si="113"/>
        <v/>
      </c>
      <c r="Z147" s="23">
        <f t="shared" si="118"/>
        <v>17768822</v>
      </c>
      <c r="AA147" s="20">
        <f t="shared" si="119"/>
        <v>3</v>
      </c>
      <c r="AB147" s="1" t="s">
        <v>863</v>
      </c>
      <c r="AE147" s="54"/>
      <c r="AF147" s="56">
        <f t="shared" si="115"/>
        <v>0</v>
      </c>
    </row>
    <row r="148" spans="1:32" ht="51" hidden="1" x14ac:dyDescent="0.2">
      <c r="A148" s="5" t="s">
        <v>287</v>
      </c>
      <c r="B148" s="10" t="s">
        <v>288</v>
      </c>
      <c r="C148" s="11" t="s">
        <v>20</v>
      </c>
      <c r="D148" s="12">
        <v>10</v>
      </c>
      <c r="E148" s="36">
        <v>19700000</v>
      </c>
      <c r="F148" s="35">
        <f t="shared" si="100"/>
        <v>197000000</v>
      </c>
      <c r="G148" s="40">
        <v>21666511</v>
      </c>
      <c r="H148" s="25">
        <f t="shared" si="101"/>
        <v>216665110</v>
      </c>
      <c r="I148" s="15">
        <v>1700000</v>
      </c>
      <c r="J148" s="17">
        <f t="shared" si="102"/>
        <v>17000000</v>
      </c>
      <c r="K148" s="28">
        <v>62500000</v>
      </c>
      <c r="L148" s="29">
        <f t="shared" si="103"/>
        <v>625000000</v>
      </c>
      <c r="M148" s="47">
        <f t="shared" si="114"/>
        <v>14355503.666666666</v>
      </c>
      <c r="N148" s="42">
        <f t="shared" si="104"/>
        <v>26391627.75</v>
      </c>
      <c r="O148" s="43">
        <f t="shared" si="105"/>
        <v>0.25355115695734232</v>
      </c>
      <c r="P148" s="43">
        <f t="shared" si="106"/>
        <v>0.17903847366898396</v>
      </c>
      <c r="Q148" s="43">
        <f t="shared" si="107"/>
        <v>0.9355856328338823</v>
      </c>
      <c r="R148" s="43">
        <f t="shared" si="108"/>
        <v>-1.3681752634602087</v>
      </c>
      <c r="S148" s="21">
        <f t="shared" si="109"/>
        <v>25694329.061324283</v>
      </c>
      <c r="T148" s="22">
        <f t="shared" si="116"/>
        <v>52085956.811324283</v>
      </c>
      <c r="U148" s="22">
        <f t="shared" si="117"/>
        <v>697298.68867571652</v>
      </c>
      <c r="V148" s="21">
        <f t="shared" si="110"/>
        <v>19700000</v>
      </c>
      <c r="W148" s="21">
        <f t="shared" si="111"/>
        <v>21666511</v>
      </c>
      <c r="X148" s="21">
        <f t="shared" si="112"/>
        <v>1700000</v>
      </c>
      <c r="Y148" s="21" t="str">
        <f t="shared" si="113"/>
        <v/>
      </c>
      <c r="Z148" s="23">
        <f t="shared" si="118"/>
        <v>14355503.666666666</v>
      </c>
      <c r="AA148" s="20">
        <f t="shared" si="119"/>
        <v>3</v>
      </c>
      <c r="AB148" s="1" t="s">
        <v>863</v>
      </c>
      <c r="AE148" s="54"/>
      <c r="AF148" s="56">
        <f t="shared" si="115"/>
        <v>0</v>
      </c>
    </row>
    <row r="149" spans="1:32" ht="25.5" hidden="1" x14ac:dyDescent="0.2">
      <c r="A149" s="5" t="s">
        <v>289</v>
      </c>
      <c r="B149" s="10" t="s">
        <v>290</v>
      </c>
      <c r="C149" s="11" t="s">
        <v>20</v>
      </c>
      <c r="D149" s="12">
        <v>10</v>
      </c>
      <c r="E149" s="36">
        <v>1108951</v>
      </c>
      <c r="F149" s="35">
        <f t="shared" si="100"/>
        <v>11089510</v>
      </c>
      <c r="G149" s="40">
        <v>1090934</v>
      </c>
      <c r="H149" s="25">
        <f t="shared" si="101"/>
        <v>10909340</v>
      </c>
      <c r="I149" s="16">
        <v>2000000</v>
      </c>
      <c r="J149" s="17">
        <f t="shared" si="102"/>
        <v>20000000</v>
      </c>
      <c r="K149" s="28">
        <v>11300000</v>
      </c>
      <c r="L149" s="29">
        <f t="shared" si="103"/>
        <v>113000000</v>
      </c>
      <c r="M149" s="47">
        <f t="shared" si="114"/>
        <v>1399961.6666666667</v>
      </c>
      <c r="N149" s="42">
        <f t="shared" si="104"/>
        <v>3874971.25</v>
      </c>
      <c r="O149" s="43">
        <f t="shared" si="105"/>
        <v>0.713816973480771</v>
      </c>
      <c r="P149" s="43">
        <f t="shared" si="106"/>
        <v>0.71846655636477297</v>
      </c>
      <c r="Q149" s="43">
        <f t="shared" si="107"/>
        <v>0.48386713836909112</v>
      </c>
      <c r="R149" s="43">
        <f t="shared" si="108"/>
        <v>-1.9161506682146352</v>
      </c>
      <c r="S149" s="21">
        <f t="shared" si="109"/>
        <v>4968175.4048292469</v>
      </c>
      <c r="T149" s="22">
        <f t="shared" si="116"/>
        <v>8843146.6548292469</v>
      </c>
      <c r="U149" s="22">
        <f t="shared" si="117"/>
        <v>-1093204.1548292469</v>
      </c>
      <c r="V149" s="21">
        <f t="shared" si="110"/>
        <v>1108951</v>
      </c>
      <c r="W149" s="21">
        <f t="shared" si="111"/>
        <v>1090934</v>
      </c>
      <c r="X149" s="21">
        <f t="shared" si="112"/>
        <v>2000000</v>
      </c>
      <c r="Y149" s="21" t="str">
        <f t="shared" si="113"/>
        <v/>
      </c>
      <c r="Z149" s="23">
        <f t="shared" si="118"/>
        <v>1399961.6666666667</v>
      </c>
      <c r="AA149" s="20">
        <f t="shared" si="119"/>
        <v>3</v>
      </c>
      <c r="AB149" s="1" t="s">
        <v>863</v>
      </c>
      <c r="AE149" s="54"/>
      <c r="AF149" s="56">
        <f t="shared" si="115"/>
        <v>0</v>
      </c>
    </row>
    <row r="150" spans="1:32" ht="15" hidden="1" x14ac:dyDescent="0.2">
      <c r="A150" s="5" t="s">
        <v>291</v>
      </c>
      <c r="B150" s="10" t="s">
        <v>292</v>
      </c>
      <c r="C150" s="11" t="s">
        <v>20</v>
      </c>
      <c r="D150" s="12">
        <v>10</v>
      </c>
      <c r="E150" s="36">
        <v>1272460</v>
      </c>
      <c r="F150" s="35">
        <f t="shared" si="100"/>
        <v>12724600</v>
      </c>
      <c r="G150" s="40">
        <v>1207273</v>
      </c>
      <c r="H150" s="25">
        <f t="shared" si="101"/>
        <v>12072730</v>
      </c>
      <c r="I150" s="16">
        <v>786000</v>
      </c>
      <c r="J150" s="17">
        <f t="shared" si="102"/>
        <v>7860000</v>
      </c>
      <c r="K150" s="28">
        <v>1401250</v>
      </c>
      <c r="L150" s="29">
        <f t="shared" si="103"/>
        <v>14012500</v>
      </c>
      <c r="M150" s="47">
        <f t="shared" si="114"/>
        <v>1293661</v>
      </c>
      <c r="N150" s="42">
        <f t="shared" si="104"/>
        <v>1166745.75</v>
      </c>
      <c r="O150" s="43">
        <f t="shared" si="105"/>
        <v>-9.0606072488371936E-2</v>
      </c>
      <c r="P150" s="43">
        <f t="shared" si="106"/>
        <v>-3.4735288300814515E-2</v>
      </c>
      <c r="Q150" s="43">
        <f t="shared" si="107"/>
        <v>0.32633137939435386</v>
      </c>
      <c r="R150" s="43">
        <f t="shared" si="108"/>
        <v>-0.20099001860516741</v>
      </c>
      <c r="S150" s="21">
        <f t="shared" si="109"/>
        <v>266319.06306580832</v>
      </c>
      <c r="T150" s="22">
        <f t="shared" si="116"/>
        <v>1433064.8130658083</v>
      </c>
      <c r="U150" s="22">
        <f t="shared" si="117"/>
        <v>900426.68693419173</v>
      </c>
      <c r="V150" s="21">
        <f t="shared" si="110"/>
        <v>1272460</v>
      </c>
      <c r="W150" s="21">
        <f t="shared" si="111"/>
        <v>1207273</v>
      </c>
      <c r="X150" s="21" t="str">
        <f t="shared" si="112"/>
        <v/>
      </c>
      <c r="Y150" s="21">
        <f t="shared" si="113"/>
        <v>1401250</v>
      </c>
      <c r="Z150" s="23">
        <f t="shared" si="118"/>
        <v>1293661</v>
      </c>
      <c r="AA150" s="20">
        <f t="shared" si="119"/>
        <v>3</v>
      </c>
      <c r="AB150" s="1" t="s">
        <v>863</v>
      </c>
      <c r="AE150" s="54"/>
      <c r="AF150" s="56">
        <f t="shared" si="115"/>
        <v>0</v>
      </c>
    </row>
    <row r="151" spans="1:32" ht="15" hidden="1" x14ac:dyDescent="0.2">
      <c r="A151" s="5" t="s">
        <v>293</v>
      </c>
      <c r="B151" s="10" t="s">
        <v>294</v>
      </c>
      <c r="C151" s="11" t="s">
        <v>20</v>
      </c>
      <c r="D151" s="12">
        <v>10</v>
      </c>
      <c r="E151" s="36">
        <v>859170</v>
      </c>
      <c r="F151" s="35">
        <f t="shared" si="100"/>
        <v>8591700</v>
      </c>
      <c r="G151" s="40">
        <v>938594</v>
      </c>
      <c r="H151" s="25">
        <f t="shared" si="101"/>
        <v>9385940</v>
      </c>
      <c r="I151" s="16">
        <v>658600</v>
      </c>
      <c r="J151" s="17">
        <f t="shared" si="102"/>
        <v>6586000</v>
      </c>
      <c r="K151" s="28">
        <v>990000</v>
      </c>
      <c r="L151" s="29">
        <f t="shared" si="103"/>
        <v>9900000</v>
      </c>
      <c r="M151" s="47">
        <f t="shared" si="114"/>
        <v>929254.66666666663</v>
      </c>
      <c r="N151" s="42">
        <f t="shared" si="104"/>
        <v>861591</v>
      </c>
      <c r="O151" s="43">
        <f t="shared" si="105"/>
        <v>2.8099179308975764E-3</v>
      </c>
      <c r="P151" s="43">
        <f t="shared" si="106"/>
        <v>-8.9373031983853046E-2</v>
      </c>
      <c r="Q151" s="43">
        <f t="shared" si="107"/>
        <v>0.23560018616721856</v>
      </c>
      <c r="R151" s="43">
        <f t="shared" si="108"/>
        <v>-0.14903707211426309</v>
      </c>
      <c r="S151" s="21">
        <f t="shared" si="109"/>
        <v>145636.0081527459</v>
      </c>
      <c r="T151" s="22">
        <f t="shared" si="116"/>
        <v>1007227.0081527459</v>
      </c>
      <c r="U151" s="22">
        <f t="shared" si="117"/>
        <v>715954.9918472541</v>
      </c>
      <c r="V151" s="21">
        <f t="shared" si="110"/>
        <v>859170</v>
      </c>
      <c r="W151" s="21">
        <f t="shared" si="111"/>
        <v>938594</v>
      </c>
      <c r="X151" s="21" t="str">
        <f t="shared" si="112"/>
        <v/>
      </c>
      <c r="Y151" s="21">
        <f t="shared" si="113"/>
        <v>990000</v>
      </c>
      <c r="Z151" s="23">
        <f t="shared" si="118"/>
        <v>929254.66666666663</v>
      </c>
      <c r="AA151" s="20">
        <f t="shared" si="119"/>
        <v>3</v>
      </c>
      <c r="AB151" s="1" t="s">
        <v>863</v>
      </c>
      <c r="AE151" s="54"/>
      <c r="AF151" s="56">
        <f t="shared" si="115"/>
        <v>0</v>
      </c>
    </row>
    <row r="152" spans="1:32" ht="15" hidden="1" x14ac:dyDescent="0.2">
      <c r="A152" s="5" t="s">
        <v>295</v>
      </c>
      <c r="B152" s="10" t="s">
        <v>296</v>
      </c>
      <c r="C152" s="11" t="s">
        <v>20</v>
      </c>
      <c r="D152" s="12">
        <v>10</v>
      </c>
      <c r="E152" s="36">
        <v>315689</v>
      </c>
      <c r="F152" s="35">
        <f t="shared" si="100"/>
        <v>3156890</v>
      </c>
      <c r="G152" s="40">
        <v>306714</v>
      </c>
      <c r="H152" s="25">
        <f t="shared" si="101"/>
        <v>3067140</v>
      </c>
      <c r="I152" s="16">
        <v>297000</v>
      </c>
      <c r="J152" s="17">
        <f t="shared" si="102"/>
        <v>2970000</v>
      </c>
      <c r="K152" s="28">
        <v>600000</v>
      </c>
      <c r="L152" s="29">
        <f t="shared" si="103"/>
        <v>6000000</v>
      </c>
      <c r="M152" s="47">
        <f t="shared" si="114"/>
        <v>306467.66666666669</v>
      </c>
      <c r="N152" s="42">
        <f t="shared" si="104"/>
        <v>379850.75</v>
      </c>
      <c r="O152" s="43">
        <f t="shared" si="105"/>
        <v>0.16891305335055939</v>
      </c>
      <c r="P152" s="43">
        <f t="shared" si="106"/>
        <v>0.19254075449370578</v>
      </c>
      <c r="Q152" s="43">
        <f t="shared" si="107"/>
        <v>0.21811395660005939</v>
      </c>
      <c r="R152" s="43">
        <f t="shared" si="108"/>
        <v>-0.57956776444432445</v>
      </c>
      <c r="S152" s="21">
        <f t="shared" si="109"/>
        <v>146964.45535655893</v>
      </c>
      <c r="T152" s="22">
        <f t="shared" si="116"/>
        <v>526815.2053565589</v>
      </c>
      <c r="U152" s="22">
        <f t="shared" si="117"/>
        <v>232886.29464344107</v>
      </c>
      <c r="V152" s="21">
        <f t="shared" si="110"/>
        <v>315689</v>
      </c>
      <c r="W152" s="21">
        <f t="shared" si="111"/>
        <v>306714</v>
      </c>
      <c r="X152" s="21">
        <f t="shared" si="112"/>
        <v>297000</v>
      </c>
      <c r="Y152" s="21" t="str">
        <f t="shared" si="113"/>
        <v/>
      </c>
      <c r="Z152" s="23">
        <f t="shared" si="118"/>
        <v>306467.66666666669</v>
      </c>
      <c r="AA152" s="20">
        <f t="shared" si="119"/>
        <v>3</v>
      </c>
      <c r="AB152" s="1" t="s">
        <v>863</v>
      </c>
      <c r="AE152" s="54"/>
      <c r="AF152" s="56">
        <f t="shared" si="115"/>
        <v>0</v>
      </c>
    </row>
    <row r="153" spans="1:32" ht="15" hidden="1" x14ac:dyDescent="0.2">
      <c r="A153" s="5" t="s">
        <v>297</v>
      </c>
      <c r="B153" s="10" t="s">
        <v>298</v>
      </c>
      <c r="C153" s="11" t="s">
        <v>20</v>
      </c>
      <c r="D153" s="12">
        <v>10</v>
      </c>
      <c r="E153" s="36">
        <v>289660</v>
      </c>
      <c r="F153" s="35">
        <f t="shared" si="100"/>
        <v>2896600</v>
      </c>
      <c r="G153" s="40">
        <v>303942</v>
      </c>
      <c r="H153" s="25">
        <f t="shared" si="101"/>
        <v>3039420</v>
      </c>
      <c r="I153" s="16">
        <v>265300</v>
      </c>
      <c r="J153" s="17">
        <f t="shared" si="102"/>
        <v>2653000</v>
      </c>
      <c r="K153" s="28">
        <v>448000</v>
      </c>
      <c r="L153" s="29">
        <f t="shared" si="103"/>
        <v>4480000</v>
      </c>
      <c r="M153" s="47">
        <f t="shared" si="114"/>
        <v>286300.66666666669</v>
      </c>
      <c r="N153" s="42">
        <f t="shared" si="104"/>
        <v>326725.5</v>
      </c>
      <c r="O153" s="43">
        <f t="shared" si="105"/>
        <v>0.11344538458124631</v>
      </c>
      <c r="P153" s="43">
        <f t="shared" si="106"/>
        <v>6.9732849134824137E-2</v>
      </c>
      <c r="Q153" s="43">
        <f t="shared" si="107"/>
        <v>0.18800338510462145</v>
      </c>
      <c r="R153" s="43">
        <f t="shared" si="108"/>
        <v>-0.37118161882069201</v>
      </c>
      <c r="S153" s="21">
        <f t="shared" si="109"/>
        <v>82408.607080814079</v>
      </c>
      <c r="T153" s="22">
        <f t="shared" si="116"/>
        <v>409134.10708081408</v>
      </c>
      <c r="U153" s="22">
        <f t="shared" si="117"/>
        <v>244316.89291918592</v>
      </c>
      <c r="V153" s="21">
        <f t="shared" si="110"/>
        <v>289660</v>
      </c>
      <c r="W153" s="21">
        <f t="shared" si="111"/>
        <v>303942</v>
      </c>
      <c r="X153" s="21">
        <f t="shared" si="112"/>
        <v>265300</v>
      </c>
      <c r="Y153" s="21" t="str">
        <f t="shared" si="113"/>
        <v/>
      </c>
      <c r="Z153" s="23">
        <f t="shared" si="118"/>
        <v>286300.66666666669</v>
      </c>
      <c r="AA153" s="20">
        <f t="shared" si="119"/>
        <v>3</v>
      </c>
      <c r="AB153" s="1" t="s">
        <v>863</v>
      </c>
      <c r="AE153" s="54"/>
      <c r="AF153" s="56">
        <f t="shared" si="115"/>
        <v>0</v>
      </c>
    </row>
    <row r="154" spans="1:32" ht="15" hidden="1" x14ac:dyDescent="0.2">
      <c r="A154" s="5" t="s">
        <v>299</v>
      </c>
      <c r="B154" s="10" t="s">
        <v>300</v>
      </c>
      <c r="C154" s="11" t="s">
        <v>20</v>
      </c>
      <c r="D154" s="12">
        <v>10</v>
      </c>
      <c r="E154" s="36">
        <v>233489</v>
      </c>
      <c r="F154" s="35">
        <f t="shared" si="100"/>
        <v>2334890</v>
      </c>
      <c r="G154" s="40">
        <v>213350</v>
      </c>
      <c r="H154" s="25">
        <f t="shared" si="101"/>
        <v>2133500</v>
      </c>
      <c r="I154" s="16">
        <v>235000</v>
      </c>
      <c r="J154" s="17">
        <f t="shared" si="102"/>
        <v>2350000</v>
      </c>
      <c r="K154" s="28">
        <v>447000</v>
      </c>
      <c r="L154" s="29">
        <f t="shared" si="103"/>
        <v>4470000</v>
      </c>
      <c r="M154" s="47">
        <f t="shared" si="114"/>
        <v>227279.66666666666</v>
      </c>
      <c r="N154" s="42">
        <f t="shared" si="104"/>
        <v>282209.75</v>
      </c>
      <c r="O154" s="43">
        <f t="shared" si="105"/>
        <v>0.17264020821392601</v>
      </c>
      <c r="P154" s="43">
        <f t="shared" si="106"/>
        <v>0.24400202331776277</v>
      </c>
      <c r="Q154" s="43">
        <f t="shared" si="107"/>
        <v>0.16728603458952074</v>
      </c>
      <c r="R154" s="43">
        <f t="shared" si="108"/>
        <v>-0.58392826612120952</v>
      </c>
      <c r="S154" s="21">
        <f t="shared" si="109"/>
        <v>110302.55911318044</v>
      </c>
      <c r="T154" s="22">
        <f t="shared" si="116"/>
        <v>392512.30911318044</v>
      </c>
      <c r="U154" s="22">
        <f t="shared" si="117"/>
        <v>171907.19088681956</v>
      </c>
      <c r="V154" s="21">
        <f t="shared" si="110"/>
        <v>233489</v>
      </c>
      <c r="W154" s="21">
        <f t="shared" si="111"/>
        <v>213350</v>
      </c>
      <c r="X154" s="21">
        <f t="shared" si="112"/>
        <v>235000</v>
      </c>
      <c r="Y154" s="21" t="str">
        <f t="shared" si="113"/>
        <v/>
      </c>
      <c r="Z154" s="23">
        <f t="shared" si="118"/>
        <v>227279.66666666666</v>
      </c>
      <c r="AA154" s="20">
        <f t="shared" si="119"/>
        <v>3</v>
      </c>
      <c r="AB154" s="1" t="s">
        <v>863</v>
      </c>
      <c r="AE154" s="54"/>
      <c r="AF154" s="56">
        <f t="shared" si="115"/>
        <v>0</v>
      </c>
    </row>
    <row r="155" spans="1:32" ht="15" hidden="1" x14ac:dyDescent="0.2">
      <c r="A155" s="5" t="s">
        <v>301</v>
      </c>
      <c r="B155" s="10" t="s">
        <v>302</v>
      </c>
      <c r="C155" s="11" t="s">
        <v>20</v>
      </c>
      <c r="D155" s="12">
        <v>10</v>
      </c>
      <c r="E155" s="36">
        <v>174050</v>
      </c>
      <c r="F155" s="35">
        <f t="shared" si="100"/>
        <v>1740500</v>
      </c>
      <c r="G155" s="40">
        <v>168417</v>
      </c>
      <c r="H155" s="25">
        <f t="shared" si="101"/>
        <v>1684170</v>
      </c>
      <c r="I155" s="16">
        <v>160000</v>
      </c>
      <c r="J155" s="17">
        <f t="shared" si="102"/>
        <v>1600000</v>
      </c>
      <c r="K155" s="28">
        <v>322000</v>
      </c>
      <c r="L155" s="29">
        <f t="shared" si="103"/>
        <v>3220000</v>
      </c>
      <c r="M155" s="47">
        <f t="shared" si="114"/>
        <v>167489</v>
      </c>
      <c r="N155" s="42">
        <f t="shared" si="104"/>
        <v>206116.75</v>
      </c>
      <c r="O155" s="43">
        <f t="shared" si="105"/>
        <v>0.15557566282216273</v>
      </c>
      <c r="P155" s="43">
        <f t="shared" si="106"/>
        <v>0.18290483427474957</v>
      </c>
      <c r="Q155" s="43">
        <f t="shared" si="107"/>
        <v>0.2237409138267511</v>
      </c>
      <c r="R155" s="43">
        <f t="shared" si="108"/>
        <v>-0.5622214109236634</v>
      </c>
      <c r="S155" s="21">
        <f t="shared" si="109"/>
        <v>77470.918988460864</v>
      </c>
      <c r="T155" s="22">
        <f t="shared" si="116"/>
        <v>283587.66898846085</v>
      </c>
      <c r="U155" s="22">
        <f t="shared" si="117"/>
        <v>128645.83101153914</v>
      </c>
      <c r="V155" s="21">
        <f t="shared" si="110"/>
        <v>174050</v>
      </c>
      <c r="W155" s="21">
        <f t="shared" si="111"/>
        <v>168417</v>
      </c>
      <c r="X155" s="21">
        <f t="shared" si="112"/>
        <v>160000</v>
      </c>
      <c r="Y155" s="21" t="str">
        <f t="shared" si="113"/>
        <v/>
      </c>
      <c r="Z155" s="23">
        <f t="shared" si="118"/>
        <v>167489</v>
      </c>
      <c r="AA155" s="20">
        <f t="shared" si="119"/>
        <v>3</v>
      </c>
      <c r="AB155" s="1" t="s">
        <v>863</v>
      </c>
      <c r="AE155" s="54"/>
      <c r="AF155" s="56">
        <f t="shared" si="115"/>
        <v>0</v>
      </c>
    </row>
    <row r="156" spans="1:32" ht="15" hidden="1" x14ac:dyDescent="0.2">
      <c r="A156" s="5" t="s">
        <v>303</v>
      </c>
      <c r="B156" s="10" t="s">
        <v>304</v>
      </c>
      <c r="C156" s="11" t="s">
        <v>20</v>
      </c>
      <c r="D156" s="12">
        <v>10</v>
      </c>
      <c r="E156" s="36">
        <v>159630</v>
      </c>
      <c r="F156" s="35">
        <f t="shared" si="100"/>
        <v>1596300</v>
      </c>
      <c r="G156" s="40">
        <v>162760</v>
      </c>
      <c r="H156" s="25">
        <f t="shared" si="101"/>
        <v>1627600</v>
      </c>
      <c r="I156" s="16">
        <v>142000</v>
      </c>
      <c r="J156" s="17">
        <f t="shared" si="102"/>
        <v>1420000</v>
      </c>
      <c r="K156" s="28">
        <v>165000</v>
      </c>
      <c r="L156" s="29">
        <f t="shared" si="103"/>
        <v>1650000</v>
      </c>
      <c r="M156" s="47">
        <f t="shared" ref="M156:M157" si="120">N156</f>
        <v>157347.5</v>
      </c>
      <c r="N156" s="46">
        <f t="shared" si="104"/>
        <v>157347.5</v>
      </c>
      <c r="O156" s="43">
        <f t="shared" si="105"/>
        <v>-1.4506109089753583E-2</v>
      </c>
      <c r="P156" s="43">
        <f t="shared" si="106"/>
        <v>-3.4398385738572346E-2</v>
      </c>
      <c r="Q156" s="43">
        <f t="shared" si="107"/>
        <v>9.7538886858704488E-2</v>
      </c>
      <c r="R156" s="43">
        <f t="shared" si="108"/>
        <v>-4.863439203037867E-2</v>
      </c>
      <c r="S156" s="21">
        <f t="shared" si="109"/>
        <v>10466.000111472067</v>
      </c>
      <c r="T156" s="22">
        <f t="shared" si="116"/>
        <v>167813.50011147207</v>
      </c>
      <c r="U156" s="22">
        <f t="shared" si="117"/>
        <v>146881.49988852793</v>
      </c>
      <c r="V156" s="21">
        <f t="shared" si="110"/>
        <v>159630</v>
      </c>
      <c r="W156" s="21">
        <f t="shared" si="111"/>
        <v>162760</v>
      </c>
      <c r="X156" s="21" t="str">
        <f t="shared" si="112"/>
        <v/>
      </c>
      <c r="Y156" s="21">
        <f t="shared" si="113"/>
        <v>165000</v>
      </c>
      <c r="Z156" s="23">
        <f t="shared" si="118"/>
        <v>162463.33333333334</v>
      </c>
      <c r="AA156" s="20">
        <f t="shared" si="119"/>
        <v>3</v>
      </c>
      <c r="AB156" s="44" t="s">
        <v>873</v>
      </c>
      <c r="AE156" s="54"/>
      <c r="AF156" s="56">
        <f t="shared" si="115"/>
        <v>0</v>
      </c>
    </row>
    <row r="157" spans="1:32" ht="15" hidden="1" x14ac:dyDescent="0.2">
      <c r="A157" s="5" t="s">
        <v>305</v>
      </c>
      <c r="B157" s="10" t="s">
        <v>306</v>
      </c>
      <c r="C157" s="11" t="s">
        <v>20</v>
      </c>
      <c r="D157" s="12">
        <v>10</v>
      </c>
      <c r="E157" s="36">
        <v>139888</v>
      </c>
      <c r="F157" s="35">
        <f t="shared" si="100"/>
        <v>1398880</v>
      </c>
      <c r="G157" s="40">
        <v>153799</v>
      </c>
      <c r="H157" s="25">
        <f t="shared" si="101"/>
        <v>1537990</v>
      </c>
      <c r="I157" s="16">
        <v>138000</v>
      </c>
      <c r="J157" s="17">
        <f t="shared" si="102"/>
        <v>1380000</v>
      </c>
      <c r="K157" s="28">
        <v>165000</v>
      </c>
      <c r="L157" s="29">
        <f t="shared" si="103"/>
        <v>1650000</v>
      </c>
      <c r="M157" s="47">
        <f t="shared" si="120"/>
        <v>149171.75</v>
      </c>
      <c r="N157" s="46">
        <f t="shared" si="104"/>
        <v>149171.75</v>
      </c>
      <c r="O157" s="43">
        <f t="shared" si="105"/>
        <v>6.2235309299515484E-2</v>
      </c>
      <c r="P157" s="43">
        <f t="shared" si="106"/>
        <v>-3.1019613298094217E-2</v>
      </c>
      <c r="Q157" s="43">
        <f t="shared" si="107"/>
        <v>7.4891861227075474E-2</v>
      </c>
      <c r="R157" s="43">
        <f t="shared" si="108"/>
        <v>-0.10610755722849663</v>
      </c>
      <c r="S157" s="21">
        <f t="shared" si="109"/>
        <v>12687.801920873975</v>
      </c>
      <c r="T157" s="22">
        <f t="shared" si="116"/>
        <v>161859.55192087399</v>
      </c>
      <c r="U157" s="22">
        <f t="shared" si="117"/>
        <v>136483.94807912601</v>
      </c>
      <c r="V157" s="21">
        <f t="shared" si="110"/>
        <v>139888</v>
      </c>
      <c r="W157" s="21">
        <f t="shared" si="111"/>
        <v>153799</v>
      </c>
      <c r="X157" s="21">
        <f t="shared" si="112"/>
        <v>138000</v>
      </c>
      <c r="Y157" s="21" t="str">
        <f t="shared" si="113"/>
        <v/>
      </c>
      <c r="Z157" s="23">
        <f t="shared" si="118"/>
        <v>143895.66666666666</v>
      </c>
      <c r="AA157" s="20">
        <f t="shared" si="119"/>
        <v>3</v>
      </c>
      <c r="AB157" s="44" t="s">
        <v>873</v>
      </c>
      <c r="AE157" s="54"/>
      <c r="AF157" s="56">
        <f t="shared" si="115"/>
        <v>0</v>
      </c>
    </row>
    <row r="158" spans="1:32" ht="15" hidden="1" x14ac:dyDescent="0.2">
      <c r="A158" s="5" t="s">
        <v>307</v>
      </c>
      <c r="B158" s="10" t="s">
        <v>308</v>
      </c>
      <c r="C158" s="11" t="s">
        <v>20</v>
      </c>
      <c r="D158" s="12">
        <v>10</v>
      </c>
      <c r="E158" s="36">
        <v>190456</v>
      </c>
      <c r="F158" s="35">
        <f t="shared" si="100"/>
        <v>1904560</v>
      </c>
      <c r="G158" s="40">
        <v>206877</v>
      </c>
      <c r="H158" s="25">
        <f t="shared" si="101"/>
        <v>2068770</v>
      </c>
      <c r="I158" s="16">
        <v>138000</v>
      </c>
      <c r="J158" s="17">
        <f t="shared" si="102"/>
        <v>1380000</v>
      </c>
      <c r="K158" s="28">
        <v>99300</v>
      </c>
      <c r="L158" s="29">
        <f t="shared" si="103"/>
        <v>993000</v>
      </c>
      <c r="M158" s="47">
        <f t="shared" si="114"/>
        <v>178444.33333333334</v>
      </c>
      <c r="N158" s="46">
        <f t="shared" si="104"/>
        <v>158658.25</v>
      </c>
      <c r="O158" s="43">
        <f t="shared" si="105"/>
        <v>-0.2004166187387042</v>
      </c>
      <c r="P158" s="43">
        <f t="shared" si="106"/>
        <v>-0.30391580645822081</v>
      </c>
      <c r="Q158" s="43">
        <f t="shared" si="107"/>
        <v>0.13020596155573383</v>
      </c>
      <c r="R158" s="43">
        <f t="shared" si="108"/>
        <v>0.37412646364119106</v>
      </c>
      <c r="S158" s="21">
        <f t="shared" si="109"/>
        <v>49282.552330921339</v>
      </c>
      <c r="T158" s="22">
        <f t="shared" si="116"/>
        <v>207940.80233092135</v>
      </c>
      <c r="U158" s="22">
        <f t="shared" si="117"/>
        <v>109375.69766907865</v>
      </c>
      <c r="V158" s="21">
        <f t="shared" si="110"/>
        <v>190456</v>
      </c>
      <c r="W158" s="21">
        <f t="shared" si="111"/>
        <v>206877</v>
      </c>
      <c r="X158" s="21">
        <f t="shared" si="112"/>
        <v>138000</v>
      </c>
      <c r="Y158" s="21" t="str">
        <f t="shared" si="113"/>
        <v/>
      </c>
      <c r="Z158" s="23">
        <f t="shared" si="118"/>
        <v>178444.33333333334</v>
      </c>
      <c r="AA158" s="20">
        <f t="shared" si="119"/>
        <v>3</v>
      </c>
      <c r="AB158" s="1" t="s">
        <v>863</v>
      </c>
      <c r="AE158" s="54"/>
      <c r="AF158" s="56">
        <f t="shared" si="115"/>
        <v>0</v>
      </c>
    </row>
    <row r="159" spans="1:32" ht="15" hidden="1" x14ac:dyDescent="0.2">
      <c r="A159" s="5" t="s">
        <v>309</v>
      </c>
      <c r="B159" s="10" t="s">
        <v>310</v>
      </c>
      <c r="C159" s="11" t="s">
        <v>20</v>
      </c>
      <c r="D159" s="12">
        <v>10</v>
      </c>
      <c r="E159" s="36">
        <v>183560</v>
      </c>
      <c r="F159" s="35">
        <f t="shared" si="100"/>
        <v>1835600</v>
      </c>
      <c r="G159" s="40">
        <v>177302</v>
      </c>
      <c r="H159" s="25">
        <f t="shared" si="101"/>
        <v>1773020</v>
      </c>
      <c r="I159" s="16">
        <v>138000</v>
      </c>
      <c r="J159" s="17">
        <f t="shared" si="102"/>
        <v>1380000</v>
      </c>
      <c r="K159" s="28">
        <v>76400</v>
      </c>
      <c r="L159" s="29">
        <f t="shared" si="103"/>
        <v>764000</v>
      </c>
      <c r="M159" s="47">
        <f t="shared" si="114"/>
        <v>166287.33333333334</v>
      </c>
      <c r="N159" s="46">
        <f t="shared" si="104"/>
        <v>143815.5</v>
      </c>
      <c r="O159" s="43">
        <f t="shared" si="105"/>
        <v>-0.2763575553400015</v>
      </c>
      <c r="P159" s="43">
        <f t="shared" si="106"/>
        <v>-0.23284346958429381</v>
      </c>
      <c r="Q159" s="43">
        <f t="shared" si="107"/>
        <v>4.043722686358564E-2</v>
      </c>
      <c r="R159" s="43">
        <f t="shared" si="108"/>
        <v>0.46876379806070978</v>
      </c>
      <c r="S159" s="21">
        <f t="shared" si="109"/>
        <v>49259.9927019889</v>
      </c>
      <c r="T159" s="22">
        <f t="shared" si="116"/>
        <v>193075.4927019889</v>
      </c>
      <c r="U159" s="22">
        <f t="shared" si="117"/>
        <v>94555.5072980111</v>
      </c>
      <c r="V159" s="21">
        <f t="shared" si="110"/>
        <v>183560</v>
      </c>
      <c r="W159" s="21">
        <f t="shared" si="111"/>
        <v>177302</v>
      </c>
      <c r="X159" s="21">
        <f t="shared" si="112"/>
        <v>138000</v>
      </c>
      <c r="Y159" s="21" t="str">
        <f t="shared" si="113"/>
        <v/>
      </c>
      <c r="Z159" s="23">
        <f t="shared" si="118"/>
        <v>166287.33333333334</v>
      </c>
      <c r="AA159" s="20">
        <f t="shared" si="119"/>
        <v>3</v>
      </c>
      <c r="AB159" s="1" t="s">
        <v>863</v>
      </c>
      <c r="AE159" s="54"/>
      <c r="AF159" s="56">
        <f t="shared" si="115"/>
        <v>0</v>
      </c>
    </row>
    <row r="160" spans="1:32" s="61" customFormat="1" ht="345" customHeight="1" x14ac:dyDescent="0.2">
      <c r="A160" s="74" t="s">
        <v>311</v>
      </c>
      <c r="B160" s="116" t="s">
        <v>312</v>
      </c>
      <c r="C160" s="78" t="s">
        <v>20</v>
      </c>
      <c r="D160" s="189">
        <v>45</v>
      </c>
      <c r="E160" s="222">
        <v>323663</v>
      </c>
      <c r="F160" s="183">
        <f t="shared" si="100"/>
        <v>14564835</v>
      </c>
      <c r="G160" s="191">
        <v>347174</v>
      </c>
      <c r="H160" s="184">
        <f t="shared" si="101"/>
        <v>15622830</v>
      </c>
      <c r="I160" s="188">
        <v>329500</v>
      </c>
      <c r="J160" s="224">
        <f t="shared" si="102"/>
        <v>14827500</v>
      </c>
      <c r="K160" s="192">
        <v>538000</v>
      </c>
      <c r="L160" s="220">
        <f t="shared" si="103"/>
        <v>24210000</v>
      </c>
      <c r="M160" s="85">
        <f t="shared" si="114"/>
        <v>333445.66666666669</v>
      </c>
      <c r="N160" s="230">
        <f t="shared" si="104"/>
        <v>384584.25</v>
      </c>
      <c r="O160" s="226">
        <f t="shared" si="105"/>
        <v>0.15840807313352012</v>
      </c>
      <c r="P160" s="226">
        <f t="shared" si="106"/>
        <v>9.7274524372747972E-2</v>
      </c>
      <c r="Q160" s="226">
        <f t="shared" si="107"/>
        <v>0.14323064452067391</v>
      </c>
      <c r="R160" s="226">
        <f t="shared" si="108"/>
        <v>-0.39891324202694212</v>
      </c>
      <c r="S160" s="227">
        <f t="shared" si="109"/>
        <v>102764.44335266617</v>
      </c>
      <c r="T160" s="228">
        <f t="shared" si="116"/>
        <v>487348.69335266616</v>
      </c>
      <c r="U160" s="228">
        <f t="shared" si="117"/>
        <v>281819.80664733384</v>
      </c>
      <c r="V160" s="227">
        <f t="shared" si="110"/>
        <v>323663</v>
      </c>
      <c r="W160" s="227">
        <f t="shared" si="111"/>
        <v>347174</v>
      </c>
      <c r="X160" s="227">
        <f t="shared" si="112"/>
        <v>329500</v>
      </c>
      <c r="Y160" s="227" t="str">
        <f t="shared" si="113"/>
        <v/>
      </c>
      <c r="Z160" s="86">
        <f t="shared" si="118"/>
        <v>333445.66666666669</v>
      </c>
      <c r="AA160" s="229">
        <f t="shared" si="119"/>
        <v>3</v>
      </c>
      <c r="AB160" s="73" t="s">
        <v>863</v>
      </c>
      <c r="AC160" s="73"/>
      <c r="AD160" s="73"/>
      <c r="AE160" s="186">
        <v>10</v>
      </c>
      <c r="AF160" s="187">
        <f t="shared" si="115"/>
        <v>3334456.666666667</v>
      </c>
    </row>
    <row r="161" spans="1:32" ht="15" hidden="1" x14ac:dyDescent="0.2">
      <c r="A161" s="5" t="s">
        <v>313</v>
      </c>
      <c r="B161" s="10" t="s">
        <v>314</v>
      </c>
      <c r="C161" s="11" t="s">
        <v>20</v>
      </c>
      <c r="D161" s="12">
        <v>15</v>
      </c>
      <c r="E161" s="36">
        <v>689636</v>
      </c>
      <c r="F161" s="35">
        <f t="shared" si="100"/>
        <v>10344540</v>
      </c>
      <c r="G161" s="40">
        <v>662604</v>
      </c>
      <c r="H161" s="25">
        <f t="shared" si="101"/>
        <v>9939060</v>
      </c>
      <c r="I161" s="16">
        <v>558900</v>
      </c>
      <c r="J161" s="17">
        <f t="shared" si="102"/>
        <v>8383500</v>
      </c>
      <c r="K161" s="28">
        <v>762000</v>
      </c>
      <c r="L161" s="29">
        <f t="shared" si="103"/>
        <v>11430000</v>
      </c>
      <c r="M161" s="47">
        <f>N161</f>
        <v>668285</v>
      </c>
      <c r="N161" s="46">
        <f t="shared" si="104"/>
        <v>668285</v>
      </c>
      <c r="O161" s="43">
        <f t="shared" si="105"/>
        <v>-3.1948943938589158E-2</v>
      </c>
      <c r="P161" s="43">
        <f t="shared" si="106"/>
        <v>8.5008641522703599E-3</v>
      </c>
      <c r="Q161" s="43">
        <f t="shared" si="107"/>
        <v>0.16368016639607352</v>
      </c>
      <c r="R161" s="43">
        <f t="shared" si="108"/>
        <v>-0.14023208660975484</v>
      </c>
      <c r="S161" s="21">
        <f t="shared" si="109"/>
        <v>84134.25464102003</v>
      </c>
      <c r="T161" s="22">
        <f t="shared" si="116"/>
        <v>752419.25464101997</v>
      </c>
      <c r="U161" s="22">
        <f t="shared" si="117"/>
        <v>584150.74535898003</v>
      </c>
      <c r="V161" s="21">
        <f t="shared" si="110"/>
        <v>689636</v>
      </c>
      <c r="W161" s="21">
        <f t="shared" si="111"/>
        <v>662604</v>
      </c>
      <c r="X161" s="21" t="str">
        <f t="shared" si="112"/>
        <v/>
      </c>
      <c r="Y161" s="21" t="str">
        <f t="shared" si="113"/>
        <v/>
      </c>
      <c r="Z161" s="23">
        <f t="shared" si="118"/>
        <v>676120</v>
      </c>
      <c r="AA161" s="20">
        <f t="shared" si="119"/>
        <v>2</v>
      </c>
      <c r="AB161" s="44" t="s">
        <v>873</v>
      </c>
      <c r="AE161" s="54"/>
      <c r="AF161" s="56">
        <f t="shared" si="115"/>
        <v>0</v>
      </c>
    </row>
    <row r="162" spans="1:32" ht="15" hidden="1" x14ac:dyDescent="0.2">
      <c r="A162" s="5" t="s">
        <v>315</v>
      </c>
      <c r="B162" s="10" t="s">
        <v>316</v>
      </c>
      <c r="C162" s="11" t="s">
        <v>20</v>
      </c>
      <c r="D162" s="12">
        <v>10</v>
      </c>
      <c r="E162" s="36">
        <v>84632</v>
      </c>
      <c r="F162" s="35">
        <f t="shared" si="100"/>
        <v>846320</v>
      </c>
      <c r="G162" s="40">
        <v>85017</v>
      </c>
      <c r="H162" s="25">
        <f t="shared" si="101"/>
        <v>850170</v>
      </c>
      <c r="I162" s="16">
        <v>125000</v>
      </c>
      <c r="J162" s="17">
        <f t="shared" si="102"/>
        <v>1250000</v>
      </c>
      <c r="K162" s="28">
        <v>424000</v>
      </c>
      <c r="L162" s="29">
        <f t="shared" si="103"/>
        <v>4240000</v>
      </c>
      <c r="M162" s="47">
        <f t="shared" si="114"/>
        <v>98216.333333333328</v>
      </c>
      <c r="N162" s="46">
        <f t="shared" si="104"/>
        <v>179662.25</v>
      </c>
      <c r="O162" s="43">
        <f t="shared" si="105"/>
        <v>0.52893832733364965</v>
      </c>
      <c r="P162" s="43">
        <f t="shared" si="106"/>
        <v>0.52679541751258263</v>
      </c>
      <c r="Q162" s="43">
        <f t="shared" si="107"/>
        <v>0.30425005809512018</v>
      </c>
      <c r="R162" s="43">
        <f t="shared" si="108"/>
        <v>-1.3599838029413522</v>
      </c>
      <c r="S162" s="21">
        <f t="shared" si="109"/>
        <v>163989.19620181285</v>
      </c>
      <c r="T162" s="22">
        <f t="shared" si="116"/>
        <v>343651.44620181283</v>
      </c>
      <c r="U162" s="22">
        <f t="shared" si="117"/>
        <v>15673.053798187146</v>
      </c>
      <c r="V162" s="21">
        <f t="shared" si="110"/>
        <v>84632</v>
      </c>
      <c r="W162" s="21">
        <f t="shared" si="111"/>
        <v>85017</v>
      </c>
      <c r="X162" s="21">
        <f t="shared" si="112"/>
        <v>125000</v>
      </c>
      <c r="Y162" s="21" t="str">
        <f t="shared" si="113"/>
        <v/>
      </c>
      <c r="Z162" s="23">
        <f t="shared" si="118"/>
        <v>98216.333333333328</v>
      </c>
      <c r="AA162" s="20">
        <f t="shared" si="119"/>
        <v>3</v>
      </c>
      <c r="AB162" s="1" t="s">
        <v>863</v>
      </c>
      <c r="AE162" s="54"/>
      <c r="AF162" s="56">
        <f t="shared" si="115"/>
        <v>0</v>
      </c>
    </row>
    <row r="163" spans="1:32" ht="15" hidden="1" x14ac:dyDescent="0.2">
      <c r="A163" s="5" t="s">
        <v>317</v>
      </c>
      <c r="B163" s="10" t="s">
        <v>318</v>
      </c>
      <c r="C163" s="11" t="s">
        <v>20</v>
      </c>
      <c r="D163" s="12">
        <v>1</v>
      </c>
      <c r="E163" s="36">
        <v>487653</v>
      </c>
      <c r="F163" s="35">
        <f t="shared" si="100"/>
        <v>487653</v>
      </c>
      <c r="G163" s="40">
        <v>520837</v>
      </c>
      <c r="H163" s="25">
        <f t="shared" si="101"/>
        <v>520837</v>
      </c>
      <c r="I163" s="16">
        <v>298000</v>
      </c>
      <c r="J163" s="17">
        <f t="shared" si="102"/>
        <v>298000</v>
      </c>
      <c r="K163" s="28">
        <v>538000</v>
      </c>
      <c r="L163" s="29">
        <f t="shared" si="103"/>
        <v>538000</v>
      </c>
      <c r="M163" s="47">
        <f t="shared" si="114"/>
        <v>515496.66666666669</v>
      </c>
      <c r="N163" s="46">
        <f t="shared" si="104"/>
        <v>461122.5</v>
      </c>
      <c r="O163" s="43">
        <f t="shared" si="105"/>
        <v>-5.753460306100866E-2</v>
      </c>
      <c r="P163" s="43">
        <f t="shared" si="106"/>
        <v>-0.12949812685349338</v>
      </c>
      <c r="Q163" s="43">
        <f t="shared" si="107"/>
        <v>0.3537509013331599</v>
      </c>
      <c r="R163" s="43">
        <f t="shared" si="108"/>
        <v>-0.16671817141865763</v>
      </c>
      <c r="S163" s="21">
        <f t="shared" si="109"/>
        <v>110738.11291059641</v>
      </c>
      <c r="T163" s="22">
        <f t="shared" si="116"/>
        <v>571860.61291059642</v>
      </c>
      <c r="U163" s="22">
        <f t="shared" si="117"/>
        <v>350384.38708940358</v>
      </c>
      <c r="V163" s="21">
        <f t="shared" si="110"/>
        <v>487653</v>
      </c>
      <c r="W163" s="21">
        <f t="shared" si="111"/>
        <v>520837</v>
      </c>
      <c r="X163" s="21" t="str">
        <f t="shared" si="112"/>
        <v/>
      </c>
      <c r="Y163" s="21">
        <f t="shared" si="113"/>
        <v>538000</v>
      </c>
      <c r="Z163" s="23">
        <f t="shared" si="118"/>
        <v>515496.66666666669</v>
      </c>
      <c r="AA163" s="20">
        <f t="shared" si="119"/>
        <v>3</v>
      </c>
      <c r="AB163" s="1" t="s">
        <v>863</v>
      </c>
      <c r="AE163" s="54"/>
      <c r="AF163" s="56">
        <f t="shared" si="115"/>
        <v>0</v>
      </c>
    </row>
    <row r="164" spans="1:32" ht="15" hidden="1" x14ac:dyDescent="0.2">
      <c r="A164" s="5" t="s">
        <v>319</v>
      </c>
      <c r="B164" s="10" t="s">
        <v>320</v>
      </c>
      <c r="C164" s="11" t="s">
        <v>20</v>
      </c>
      <c r="D164" s="12">
        <v>8</v>
      </c>
      <c r="E164" s="36">
        <v>1385666</v>
      </c>
      <c r="F164" s="35">
        <f t="shared" si="100"/>
        <v>11085328</v>
      </c>
      <c r="G164" s="40">
        <v>1301632</v>
      </c>
      <c r="H164" s="25">
        <f t="shared" si="101"/>
        <v>10413056</v>
      </c>
      <c r="I164" s="16">
        <v>198000</v>
      </c>
      <c r="J164" s="17">
        <f t="shared" si="102"/>
        <v>1584000</v>
      </c>
      <c r="K164" s="28">
        <v>4147000</v>
      </c>
      <c r="L164" s="29">
        <f t="shared" si="103"/>
        <v>33176000</v>
      </c>
      <c r="M164" s="47">
        <f t="shared" si="114"/>
        <v>961766</v>
      </c>
      <c r="N164" s="46">
        <f t="shared" si="104"/>
        <v>1758074.5</v>
      </c>
      <c r="O164" s="43">
        <f t="shared" si="105"/>
        <v>0.21182748512648353</v>
      </c>
      <c r="P164" s="43">
        <f t="shared" si="106"/>
        <v>0.25962636964474484</v>
      </c>
      <c r="Q164" s="43">
        <f t="shared" si="107"/>
        <v>0.8873767863648554</v>
      </c>
      <c r="R164" s="43">
        <f t="shared" si="108"/>
        <v>-1.358830641136084</v>
      </c>
      <c r="S164" s="21">
        <f t="shared" si="109"/>
        <v>1682044.9198103084</v>
      </c>
      <c r="T164" s="22">
        <f t="shared" si="116"/>
        <v>3440119.4198103081</v>
      </c>
      <c r="U164" s="22">
        <f t="shared" si="117"/>
        <v>76029.580189691624</v>
      </c>
      <c r="V164" s="21">
        <f t="shared" si="110"/>
        <v>1385666</v>
      </c>
      <c r="W164" s="21">
        <f t="shared" si="111"/>
        <v>1301632</v>
      </c>
      <c r="X164" s="21">
        <f t="shared" si="112"/>
        <v>198000</v>
      </c>
      <c r="Y164" s="21" t="str">
        <f t="shared" si="113"/>
        <v/>
      </c>
      <c r="Z164" s="23">
        <f t="shared" si="118"/>
        <v>961766</v>
      </c>
      <c r="AA164" s="20">
        <f t="shared" si="119"/>
        <v>3</v>
      </c>
      <c r="AB164" s="1" t="s">
        <v>863</v>
      </c>
      <c r="AE164" s="54"/>
      <c r="AF164" s="56">
        <f t="shared" si="115"/>
        <v>0</v>
      </c>
    </row>
    <row r="165" spans="1:32" s="61" customFormat="1" ht="345" customHeight="1" x14ac:dyDescent="0.2">
      <c r="A165" s="74" t="s">
        <v>321</v>
      </c>
      <c r="B165" s="116" t="s">
        <v>322</v>
      </c>
      <c r="C165" s="78" t="s">
        <v>32</v>
      </c>
      <c r="D165" s="189">
        <v>500</v>
      </c>
      <c r="E165" s="222">
        <v>5199</v>
      </c>
      <c r="F165" s="183">
        <f t="shared" si="100"/>
        <v>2599500</v>
      </c>
      <c r="G165" s="191">
        <v>5073</v>
      </c>
      <c r="H165" s="184">
        <f t="shared" si="101"/>
        <v>2536500</v>
      </c>
      <c r="I165" s="188">
        <v>8573</v>
      </c>
      <c r="J165" s="224">
        <f t="shared" si="102"/>
        <v>4286500</v>
      </c>
      <c r="K165" s="192">
        <v>6500</v>
      </c>
      <c r="L165" s="220">
        <f t="shared" si="103"/>
        <v>3250000</v>
      </c>
      <c r="M165" s="85">
        <f t="shared" si="114"/>
        <v>5590.666666666667</v>
      </c>
      <c r="N165" s="230">
        <f t="shared" si="104"/>
        <v>6336.25</v>
      </c>
      <c r="O165" s="226">
        <f t="shared" si="105"/>
        <v>0.17948313276780425</v>
      </c>
      <c r="P165" s="226">
        <f t="shared" si="106"/>
        <v>0.19936871177747095</v>
      </c>
      <c r="Q165" s="226">
        <f t="shared" si="107"/>
        <v>-0.35300848293549025</v>
      </c>
      <c r="R165" s="226">
        <f t="shared" si="108"/>
        <v>-2.5843361609785065E-2</v>
      </c>
      <c r="S165" s="227">
        <f t="shared" si="109"/>
        <v>1624.7053835490708</v>
      </c>
      <c r="T165" s="228">
        <f t="shared" si="116"/>
        <v>7960.9553835490706</v>
      </c>
      <c r="U165" s="228">
        <f t="shared" si="117"/>
        <v>4711.5446164509294</v>
      </c>
      <c r="V165" s="227">
        <f t="shared" si="110"/>
        <v>5199</v>
      </c>
      <c r="W165" s="227">
        <f t="shared" si="111"/>
        <v>5073</v>
      </c>
      <c r="X165" s="227" t="str">
        <f t="shared" si="112"/>
        <v/>
      </c>
      <c r="Y165" s="227">
        <f t="shared" si="113"/>
        <v>6500</v>
      </c>
      <c r="Z165" s="86">
        <f t="shared" si="118"/>
        <v>5590.666666666667</v>
      </c>
      <c r="AA165" s="229">
        <f t="shared" si="119"/>
        <v>3</v>
      </c>
      <c r="AB165" s="73" t="s">
        <v>863</v>
      </c>
      <c r="AC165" s="73"/>
      <c r="AD165" s="73"/>
      <c r="AE165" s="186">
        <v>50</v>
      </c>
      <c r="AF165" s="187">
        <f t="shared" si="115"/>
        <v>279533.33333333337</v>
      </c>
    </row>
    <row r="166" spans="1:32" ht="15" hidden="1" x14ac:dyDescent="0.2">
      <c r="A166" s="5" t="s">
        <v>323</v>
      </c>
      <c r="B166" s="10" t="s">
        <v>324</v>
      </c>
      <c r="C166" s="11" t="s">
        <v>20</v>
      </c>
      <c r="D166" s="12">
        <v>10</v>
      </c>
      <c r="E166" s="36">
        <v>256232</v>
      </c>
      <c r="F166" s="35">
        <f t="shared" si="100"/>
        <v>2562320</v>
      </c>
      <c r="G166" s="40">
        <v>230633</v>
      </c>
      <c r="H166" s="25">
        <f t="shared" si="101"/>
        <v>2306330</v>
      </c>
      <c r="I166" s="16">
        <v>254000</v>
      </c>
      <c r="J166" s="17">
        <f t="shared" si="102"/>
        <v>2540000</v>
      </c>
      <c r="K166" s="28">
        <v>2017000</v>
      </c>
      <c r="L166" s="29">
        <f t="shared" si="103"/>
        <v>20170000</v>
      </c>
      <c r="M166" s="47">
        <f t="shared" si="114"/>
        <v>246955</v>
      </c>
      <c r="N166" s="46">
        <f t="shared" si="104"/>
        <v>689466.25</v>
      </c>
      <c r="O166" s="43">
        <f t="shared" si="105"/>
        <v>0.62836179435904227</v>
      </c>
      <c r="P166" s="43">
        <f t="shared" si="106"/>
        <v>0.66549051530803727</v>
      </c>
      <c r="Q166" s="43">
        <f t="shared" si="107"/>
        <v>0.63159908117329899</v>
      </c>
      <c r="R166" s="43">
        <f t="shared" si="108"/>
        <v>-1.9254513908403785</v>
      </c>
      <c r="S166" s="21">
        <f t="shared" si="109"/>
        <v>885098.22034181608</v>
      </c>
      <c r="T166" s="22">
        <f t="shared" si="116"/>
        <v>1574564.4703418161</v>
      </c>
      <c r="U166" s="22">
        <f t="shared" si="117"/>
        <v>-195631.97034181608</v>
      </c>
      <c r="V166" s="21">
        <f t="shared" si="110"/>
        <v>256232</v>
      </c>
      <c r="W166" s="21">
        <f t="shared" si="111"/>
        <v>230633</v>
      </c>
      <c r="X166" s="21">
        <f t="shared" si="112"/>
        <v>254000</v>
      </c>
      <c r="Y166" s="21" t="str">
        <f t="shared" si="113"/>
        <v/>
      </c>
      <c r="Z166" s="23">
        <f t="shared" si="118"/>
        <v>246955</v>
      </c>
      <c r="AA166" s="20">
        <f t="shared" si="119"/>
        <v>3</v>
      </c>
      <c r="AB166" s="1" t="s">
        <v>863</v>
      </c>
      <c r="AE166" s="54"/>
      <c r="AF166" s="56">
        <f t="shared" si="115"/>
        <v>0</v>
      </c>
    </row>
    <row r="167" spans="1:32" ht="38.25" hidden="1" x14ac:dyDescent="0.2">
      <c r="A167" s="5" t="s">
        <v>325</v>
      </c>
      <c r="B167" s="10" t="s">
        <v>326</v>
      </c>
      <c r="C167" s="11" t="s">
        <v>32</v>
      </c>
      <c r="D167" s="12">
        <v>250</v>
      </c>
      <c r="E167" s="36">
        <v>175668</v>
      </c>
      <c r="F167" s="35">
        <f t="shared" si="100"/>
        <v>43917000</v>
      </c>
      <c r="G167" s="40">
        <v>174622</v>
      </c>
      <c r="H167" s="25">
        <f t="shared" si="101"/>
        <v>43655500</v>
      </c>
      <c r="I167" s="15">
        <v>129500</v>
      </c>
      <c r="J167" s="17">
        <f t="shared" si="102"/>
        <v>32375000</v>
      </c>
      <c r="K167" s="28">
        <v>196000</v>
      </c>
      <c r="L167" s="29">
        <f t="shared" si="103"/>
        <v>49000000</v>
      </c>
      <c r="M167" s="47">
        <f t="shared" si="114"/>
        <v>182096.66666666666</v>
      </c>
      <c r="N167" s="46">
        <f t="shared" si="104"/>
        <v>168947.5</v>
      </c>
      <c r="O167" s="43">
        <f t="shared" si="105"/>
        <v>-3.9778629455896164E-2</v>
      </c>
      <c r="P167" s="43">
        <f t="shared" si="106"/>
        <v>-3.3587357019192243E-2</v>
      </c>
      <c r="Q167" s="43">
        <f t="shared" si="107"/>
        <v>0.23348969354385241</v>
      </c>
      <c r="R167" s="43">
        <f t="shared" si="108"/>
        <v>-0.160123707068764</v>
      </c>
      <c r="S167" s="21">
        <f t="shared" si="109"/>
        <v>28079.103042416911</v>
      </c>
      <c r="T167" s="22">
        <f t="shared" si="116"/>
        <v>197026.60304241691</v>
      </c>
      <c r="U167" s="22">
        <f t="shared" si="117"/>
        <v>140868.39695758309</v>
      </c>
      <c r="V167" s="21">
        <f t="shared" si="110"/>
        <v>175668</v>
      </c>
      <c r="W167" s="21">
        <f t="shared" si="111"/>
        <v>174622</v>
      </c>
      <c r="X167" s="21" t="str">
        <f t="shared" si="112"/>
        <v/>
      </c>
      <c r="Y167" s="21">
        <f t="shared" si="113"/>
        <v>196000</v>
      </c>
      <c r="Z167" s="23">
        <f t="shared" si="118"/>
        <v>182096.66666666666</v>
      </c>
      <c r="AA167" s="20">
        <f t="shared" si="119"/>
        <v>3</v>
      </c>
      <c r="AB167" s="1" t="s">
        <v>863</v>
      </c>
      <c r="AE167" s="54"/>
      <c r="AF167" s="56">
        <f t="shared" si="115"/>
        <v>0</v>
      </c>
    </row>
    <row r="168" spans="1:32" ht="38.25" hidden="1" x14ac:dyDescent="0.2">
      <c r="A168" s="5" t="s">
        <v>327</v>
      </c>
      <c r="B168" s="10" t="s">
        <v>328</v>
      </c>
      <c r="C168" s="11" t="s">
        <v>32</v>
      </c>
      <c r="D168" s="12">
        <v>250</v>
      </c>
      <c r="E168" s="36">
        <v>155791</v>
      </c>
      <c r="F168" s="35">
        <f t="shared" si="100"/>
        <v>38947750</v>
      </c>
      <c r="G168" s="40">
        <v>147816</v>
      </c>
      <c r="H168" s="25">
        <f t="shared" si="101"/>
        <v>36954000</v>
      </c>
      <c r="I168" s="15">
        <v>155000</v>
      </c>
      <c r="J168" s="17">
        <f t="shared" si="102"/>
        <v>38750000</v>
      </c>
      <c r="K168" s="28">
        <v>183700</v>
      </c>
      <c r="L168" s="29">
        <f t="shared" si="103"/>
        <v>45925000</v>
      </c>
      <c r="M168" s="47">
        <f t="shared" ref="M168:M169" si="121">N168</f>
        <v>160576.75</v>
      </c>
      <c r="N168" s="46">
        <f t="shared" si="104"/>
        <v>160576.75</v>
      </c>
      <c r="O168" s="43">
        <f t="shared" si="105"/>
        <v>2.9803505177430689E-2</v>
      </c>
      <c r="P168" s="43">
        <f t="shared" si="106"/>
        <v>7.9468229366953858E-2</v>
      </c>
      <c r="Q168" s="43">
        <f t="shared" si="107"/>
        <v>3.4729498510836732E-2</v>
      </c>
      <c r="R168" s="43">
        <f t="shared" si="108"/>
        <v>-0.14400123305522117</v>
      </c>
      <c r="S168" s="21">
        <f t="shared" si="109"/>
        <v>15827.454783276642</v>
      </c>
      <c r="T168" s="22">
        <f t="shared" si="116"/>
        <v>176404.20478327665</v>
      </c>
      <c r="U168" s="22">
        <f t="shared" si="117"/>
        <v>144749.29521672335</v>
      </c>
      <c r="V168" s="21">
        <f t="shared" si="110"/>
        <v>155791</v>
      </c>
      <c r="W168" s="21">
        <f t="shared" si="111"/>
        <v>147816</v>
      </c>
      <c r="X168" s="21">
        <f t="shared" si="112"/>
        <v>155000</v>
      </c>
      <c r="Y168" s="21" t="str">
        <f t="shared" si="113"/>
        <v/>
      </c>
      <c r="Z168" s="23">
        <f t="shared" si="118"/>
        <v>152869</v>
      </c>
      <c r="AA168" s="20">
        <f t="shared" si="119"/>
        <v>3</v>
      </c>
      <c r="AB168" s="44" t="s">
        <v>873</v>
      </c>
      <c r="AE168" s="54"/>
      <c r="AF168" s="56">
        <f t="shared" si="115"/>
        <v>0</v>
      </c>
    </row>
    <row r="169" spans="1:32" ht="25.5" hidden="1" x14ac:dyDescent="0.2">
      <c r="A169" s="5" t="s">
        <v>329</v>
      </c>
      <c r="B169" s="10" t="s">
        <v>330</v>
      </c>
      <c r="C169" s="11" t="s">
        <v>20</v>
      </c>
      <c r="D169" s="12">
        <v>100</v>
      </c>
      <c r="E169" s="36">
        <v>112568</v>
      </c>
      <c r="F169" s="35">
        <f t="shared" si="100"/>
        <v>11256800</v>
      </c>
      <c r="G169" s="40">
        <v>102853</v>
      </c>
      <c r="H169" s="25">
        <f t="shared" si="101"/>
        <v>10285300</v>
      </c>
      <c r="I169" s="16">
        <v>89000</v>
      </c>
      <c r="J169" s="17">
        <f t="shared" si="102"/>
        <v>8900000</v>
      </c>
      <c r="K169" s="28">
        <v>108700</v>
      </c>
      <c r="L169" s="29">
        <f t="shared" si="103"/>
        <v>10870000</v>
      </c>
      <c r="M169" s="47">
        <f t="shared" si="121"/>
        <v>103280.25</v>
      </c>
      <c r="N169" s="46">
        <f t="shared" si="104"/>
        <v>103280.25</v>
      </c>
      <c r="O169" s="43">
        <f t="shared" si="105"/>
        <v>-8.9927648316110886E-2</v>
      </c>
      <c r="P169" s="43">
        <f t="shared" si="106"/>
        <v>4.1368025348506032E-3</v>
      </c>
      <c r="Q169" s="43">
        <f t="shared" si="107"/>
        <v>0.13826699683627797</v>
      </c>
      <c r="R169" s="43">
        <f t="shared" si="108"/>
        <v>-5.2476151055017795E-2</v>
      </c>
      <c r="S169" s="21">
        <f t="shared" si="109"/>
        <v>10323.824755551273</v>
      </c>
      <c r="T169" s="22">
        <f t="shared" si="116"/>
        <v>113604.07475555128</v>
      </c>
      <c r="U169" s="22">
        <f t="shared" si="117"/>
        <v>92956.425244448721</v>
      </c>
      <c r="V169" s="21">
        <f t="shared" si="110"/>
        <v>112568</v>
      </c>
      <c r="W169" s="21">
        <f t="shared" si="111"/>
        <v>102853</v>
      </c>
      <c r="X169" s="21" t="str">
        <f t="shared" si="112"/>
        <v/>
      </c>
      <c r="Y169" s="21">
        <f t="shared" si="113"/>
        <v>108700</v>
      </c>
      <c r="Z169" s="23">
        <f t="shared" si="118"/>
        <v>108040.33333333333</v>
      </c>
      <c r="AA169" s="20">
        <f t="shared" si="119"/>
        <v>3</v>
      </c>
      <c r="AB169" s="44" t="s">
        <v>873</v>
      </c>
      <c r="AE169" s="54"/>
      <c r="AF169" s="56">
        <f t="shared" si="115"/>
        <v>0</v>
      </c>
    </row>
    <row r="170" spans="1:32" s="61" customFormat="1" ht="345" customHeight="1" x14ac:dyDescent="0.2">
      <c r="A170" s="74" t="s">
        <v>331</v>
      </c>
      <c r="B170" s="116" t="s">
        <v>332</v>
      </c>
      <c r="C170" s="78" t="s">
        <v>20</v>
      </c>
      <c r="D170" s="189">
        <v>50</v>
      </c>
      <c r="E170" s="222">
        <v>115741</v>
      </c>
      <c r="F170" s="183">
        <f t="shared" si="100"/>
        <v>5787050</v>
      </c>
      <c r="G170" s="191">
        <v>116496</v>
      </c>
      <c r="H170" s="184">
        <f t="shared" si="101"/>
        <v>5824800</v>
      </c>
      <c r="I170" s="188">
        <v>180200</v>
      </c>
      <c r="J170" s="224">
        <f t="shared" si="102"/>
        <v>9010000</v>
      </c>
      <c r="K170" s="192">
        <v>467000</v>
      </c>
      <c r="L170" s="220">
        <f t="shared" si="103"/>
        <v>23350000</v>
      </c>
      <c r="M170" s="85">
        <f t="shared" si="114"/>
        <v>137479</v>
      </c>
      <c r="N170" s="230">
        <f t="shared" si="104"/>
        <v>219859.25</v>
      </c>
      <c r="O170" s="226">
        <f t="shared" si="105"/>
        <v>0.47356774845725158</v>
      </c>
      <c r="P170" s="226">
        <f t="shared" si="106"/>
        <v>0.47013373328618191</v>
      </c>
      <c r="Q170" s="226">
        <f t="shared" si="107"/>
        <v>0.18038472340827139</v>
      </c>
      <c r="R170" s="226">
        <f t="shared" si="108"/>
        <v>-1.1240862051517051</v>
      </c>
      <c r="S170" s="227">
        <f t="shared" si="109"/>
        <v>167507.19174088218</v>
      </c>
      <c r="T170" s="228">
        <f t="shared" si="116"/>
        <v>387366.44174088218</v>
      </c>
      <c r="U170" s="228">
        <f t="shared" si="117"/>
        <v>52352.058259117824</v>
      </c>
      <c r="V170" s="227">
        <f t="shared" si="110"/>
        <v>115741</v>
      </c>
      <c r="W170" s="227">
        <f t="shared" si="111"/>
        <v>116496</v>
      </c>
      <c r="X170" s="227">
        <f t="shared" si="112"/>
        <v>180200</v>
      </c>
      <c r="Y170" s="227" t="str">
        <f t="shared" si="113"/>
        <v/>
      </c>
      <c r="Z170" s="86">
        <f t="shared" si="118"/>
        <v>137479</v>
      </c>
      <c r="AA170" s="229">
        <f t="shared" si="119"/>
        <v>3</v>
      </c>
      <c r="AB170" s="73" t="s">
        <v>863</v>
      </c>
      <c r="AC170" s="73"/>
      <c r="AD170" s="73"/>
      <c r="AE170" s="186">
        <v>30</v>
      </c>
      <c r="AF170" s="187">
        <f t="shared" si="115"/>
        <v>4124370</v>
      </c>
    </row>
    <row r="171" spans="1:32" ht="63.75" hidden="1" x14ac:dyDescent="0.2">
      <c r="A171" s="5" t="s">
        <v>333</v>
      </c>
      <c r="B171" s="10" t="s">
        <v>334</v>
      </c>
      <c r="C171" s="11" t="s">
        <v>20</v>
      </c>
      <c r="D171" s="12">
        <v>50</v>
      </c>
      <c r="E171" s="36">
        <v>51725</v>
      </c>
      <c r="F171" s="35">
        <f t="shared" si="100"/>
        <v>2586250</v>
      </c>
      <c r="G171" s="40">
        <v>50171</v>
      </c>
      <c r="H171" s="25">
        <f t="shared" si="101"/>
        <v>2508550</v>
      </c>
      <c r="I171" s="16">
        <v>64800</v>
      </c>
      <c r="J171" s="17">
        <f t="shared" si="102"/>
        <v>3240000</v>
      </c>
      <c r="K171" s="28">
        <v>332900</v>
      </c>
      <c r="L171" s="29">
        <f t="shared" si="103"/>
        <v>16645000</v>
      </c>
      <c r="M171" s="47">
        <f t="shared" si="114"/>
        <v>55565.333333333336</v>
      </c>
      <c r="N171" s="46">
        <f t="shared" si="104"/>
        <v>124899</v>
      </c>
      <c r="O171" s="43">
        <f t="shared" si="105"/>
        <v>0.58586537922641502</v>
      </c>
      <c r="P171" s="43">
        <f t="shared" si="106"/>
        <v>0.59830743240538353</v>
      </c>
      <c r="Q171" s="43">
        <f t="shared" si="107"/>
        <v>0.48118079408161796</v>
      </c>
      <c r="R171" s="43">
        <f t="shared" si="108"/>
        <v>-1.6653536057134164</v>
      </c>
      <c r="S171" s="21">
        <f t="shared" si="109"/>
        <v>138822.44542580281</v>
      </c>
      <c r="T171" s="22">
        <f t="shared" si="116"/>
        <v>263721.44542580284</v>
      </c>
      <c r="U171" s="22">
        <f t="shared" si="117"/>
        <v>-13923.445425802813</v>
      </c>
      <c r="V171" s="21">
        <f t="shared" si="110"/>
        <v>51725</v>
      </c>
      <c r="W171" s="21">
        <f t="shared" si="111"/>
        <v>50171</v>
      </c>
      <c r="X171" s="21">
        <f t="shared" si="112"/>
        <v>64800</v>
      </c>
      <c r="Y171" s="21" t="str">
        <f t="shared" si="113"/>
        <v/>
      </c>
      <c r="Z171" s="23">
        <f t="shared" si="118"/>
        <v>55565.333333333336</v>
      </c>
      <c r="AA171" s="20">
        <f t="shared" si="119"/>
        <v>3</v>
      </c>
      <c r="AB171" s="1" t="s">
        <v>863</v>
      </c>
      <c r="AE171" s="54"/>
      <c r="AF171" s="56">
        <f t="shared" si="115"/>
        <v>0</v>
      </c>
    </row>
    <row r="172" spans="1:32" s="61" customFormat="1" ht="345" customHeight="1" x14ac:dyDescent="0.2">
      <c r="A172" s="74" t="s">
        <v>335</v>
      </c>
      <c r="B172" s="116" t="s">
        <v>336</v>
      </c>
      <c r="C172" s="78" t="s">
        <v>20</v>
      </c>
      <c r="D172" s="189">
        <v>50</v>
      </c>
      <c r="E172" s="222">
        <v>47658</v>
      </c>
      <c r="F172" s="183">
        <f t="shared" si="100"/>
        <v>2382900</v>
      </c>
      <c r="G172" s="191">
        <v>48368</v>
      </c>
      <c r="H172" s="184">
        <f t="shared" si="101"/>
        <v>2418400</v>
      </c>
      <c r="I172" s="188">
        <v>45900</v>
      </c>
      <c r="J172" s="224">
        <f t="shared" si="102"/>
        <v>2295000</v>
      </c>
      <c r="K172" s="192">
        <v>135000</v>
      </c>
      <c r="L172" s="220">
        <f t="shared" si="103"/>
        <v>6750000</v>
      </c>
      <c r="M172" s="85">
        <f t="shared" si="114"/>
        <v>47308.666666666664</v>
      </c>
      <c r="N172" s="230">
        <f t="shared" si="104"/>
        <v>69231.5</v>
      </c>
      <c r="O172" s="226">
        <f t="shared" si="105"/>
        <v>0.31161393296404094</v>
      </c>
      <c r="P172" s="226">
        <f t="shared" si="106"/>
        <v>0.30135848566042911</v>
      </c>
      <c r="Q172" s="226">
        <f t="shared" si="107"/>
        <v>0.33700699825946279</v>
      </c>
      <c r="R172" s="226">
        <f t="shared" si="108"/>
        <v>-0.94997941688393284</v>
      </c>
      <c r="S172" s="227">
        <f t="shared" si="109"/>
        <v>43857.937400201576</v>
      </c>
      <c r="T172" s="228">
        <f t="shared" si="116"/>
        <v>113089.43740020157</v>
      </c>
      <c r="U172" s="228">
        <f t="shared" si="117"/>
        <v>25373.562599798424</v>
      </c>
      <c r="V172" s="227">
        <f t="shared" si="110"/>
        <v>47658</v>
      </c>
      <c r="W172" s="227">
        <f t="shared" si="111"/>
        <v>48368</v>
      </c>
      <c r="X172" s="227">
        <f t="shared" si="112"/>
        <v>45900</v>
      </c>
      <c r="Y172" s="227" t="str">
        <f t="shared" si="113"/>
        <v/>
      </c>
      <c r="Z172" s="86">
        <f t="shared" si="118"/>
        <v>47308.666666666664</v>
      </c>
      <c r="AA172" s="229">
        <f t="shared" si="119"/>
        <v>3</v>
      </c>
      <c r="AB172" s="73" t="s">
        <v>863</v>
      </c>
      <c r="AC172" s="73"/>
      <c r="AD172" s="73"/>
      <c r="AE172" s="186">
        <v>20</v>
      </c>
      <c r="AF172" s="187">
        <f t="shared" si="115"/>
        <v>946173.33333333326</v>
      </c>
    </row>
    <row r="173" spans="1:32" ht="51" hidden="1" x14ac:dyDescent="0.2">
      <c r="A173" s="5" t="s">
        <v>337</v>
      </c>
      <c r="B173" s="10" t="s">
        <v>338</v>
      </c>
      <c r="C173" s="11" t="s">
        <v>20</v>
      </c>
      <c r="D173" s="12">
        <v>50</v>
      </c>
      <c r="E173" s="36">
        <v>38699</v>
      </c>
      <c r="F173" s="35">
        <f t="shared" si="100"/>
        <v>1934950</v>
      </c>
      <c r="G173" s="40">
        <v>36062</v>
      </c>
      <c r="H173" s="25">
        <f t="shared" si="101"/>
        <v>1803100</v>
      </c>
      <c r="I173" s="16">
        <v>42500</v>
      </c>
      <c r="J173" s="17">
        <f t="shared" si="102"/>
        <v>2125000</v>
      </c>
      <c r="K173" s="28">
        <v>358000</v>
      </c>
      <c r="L173" s="29">
        <f t="shared" si="103"/>
        <v>17900000</v>
      </c>
      <c r="M173" s="47">
        <f t="shared" si="114"/>
        <v>39087</v>
      </c>
      <c r="N173" s="46">
        <f t="shared" si="104"/>
        <v>118815.25</v>
      </c>
      <c r="O173" s="43">
        <f t="shared" si="105"/>
        <v>0.6742926518271013</v>
      </c>
      <c r="P173" s="43">
        <f t="shared" si="106"/>
        <v>0.69648677253130387</v>
      </c>
      <c r="Q173" s="43">
        <f t="shared" si="107"/>
        <v>0.64230180890079347</v>
      </c>
      <c r="R173" s="43">
        <f t="shared" si="108"/>
        <v>-2.0130812332591987</v>
      </c>
      <c r="S173" s="21">
        <f t="shared" si="109"/>
        <v>159478.39552193269</v>
      </c>
      <c r="T173" s="22">
        <f t="shared" si="116"/>
        <v>278293.64552193269</v>
      </c>
      <c r="U173" s="22">
        <f t="shared" si="117"/>
        <v>-40663.145521932689</v>
      </c>
      <c r="V173" s="21">
        <f t="shared" si="110"/>
        <v>38699</v>
      </c>
      <c r="W173" s="21">
        <f t="shared" si="111"/>
        <v>36062</v>
      </c>
      <c r="X173" s="21">
        <f t="shared" si="112"/>
        <v>42500</v>
      </c>
      <c r="Y173" s="21" t="str">
        <f t="shared" si="113"/>
        <v/>
      </c>
      <c r="Z173" s="23">
        <f t="shared" si="118"/>
        <v>39087</v>
      </c>
      <c r="AA173" s="20">
        <f t="shared" si="119"/>
        <v>3</v>
      </c>
      <c r="AB173" s="1" t="s">
        <v>863</v>
      </c>
      <c r="AE173" s="54"/>
      <c r="AF173" s="56">
        <f t="shared" si="115"/>
        <v>0</v>
      </c>
    </row>
    <row r="174" spans="1:32" s="61" customFormat="1" ht="345" customHeight="1" x14ac:dyDescent="0.2">
      <c r="A174" s="74" t="s">
        <v>339</v>
      </c>
      <c r="B174" s="116" t="s">
        <v>340</v>
      </c>
      <c r="C174" s="78" t="s">
        <v>20</v>
      </c>
      <c r="D174" s="189">
        <v>100</v>
      </c>
      <c r="E174" s="222">
        <v>89234</v>
      </c>
      <c r="F174" s="183">
        <f t="shared" si="100"/>
        <v>8923400</v>
      </c>
      <c r="G174" s="191">
        <v>96716</v>
      </c>
      <c r="H174" s="184">
        <f t="shared" si="101"/>
        <v>9671600</v>
      </c>
      <c r="I174" s="188">
        <v>208900</v>
      </c>
      <c r="J174" s="224">
        <f t="shared" si="102"/>
        <v>20890000</v>
      </c>
      <c r="K174" s="192">
        <v>140000</v>
      </c>
      <c r="L174" s="220">
        <f t="shared" si="103"/>
        <v>14000000</v>
      </c>
      <c r="M174" s="85">
        <f t="shared" si="114"/>
        <v>108650</v>
      </c>
      <c r="N174" s="230">
        <f t="shared" si="104"/>
        <v>133712.5</v>
      </c>
      <c r="O174" s="226">
        <f t="shared" si="105"/>
        <v>0.33264279704590072</v>
      </c>
      <c r="P174" s="226">
        <f t="shared" si="106"/>
        <v>0.27668692156679442</v>
      </c>
      <c r="Q174" s="226">
        <f t="shared" si="107"/>
        <v>-0.56230718893147613</v>
      </c>
      <c r="R174" s="226">
        <f t="shared" si="108"/>
        <v>-4.7022529681219005E-2</v>
      </c>
      <c r="S174" s="227">
        <f t="shared" si="109"/>
        <v>54893.141001403812</v>
      </c>
      <c r="T174" s="228">
        <f t="shared" si="116"/>
        <v>188605.6410014038</v>
      </c>
      <c r="U174" s="228">
        <f t="shared" si="117"/>
        <v>78819.358998596188</v>
      </c>
      <c r="V174" s="227">
        <f t="shared" si="110"/>
        <v>89234</v>
      </c>
      <c r="W174" s="227">
        <f t="shared" si="111"/>
        <v>96716</v>
      </c>
      <c r="X174" s="227" t="str">
        <f t="shared" si="112"/>
        <v/>
      </c>
      <c r="Y174" s="227">
        <f t="shared" si="113"/>
        <v>140000</v>
      </c>
      <c r="Z174" s="86">
        <f t="shared" si="118"/>
        <v>108650</v>
      </c>
      <c r="AA174" s="229">
        <f t="shared" si="119"/>
        <v>3</v>
      </c>
      <c r="AB174" s="73" t="s">
        <v>863</v>
      </c>
      <c r="AC174" s="73"/>
      <c r="AD174" s="73"/>
      <c r="AE174" s="186">
        <v>5</v>
      </c>
      <c r="AF174" s="187">
        <f t="shared" si="115"/>
        <v>543250</v>
      </c>
    </row>
    <row r="175" spans="1:32" ht="15" hidden="1" x14ac:dyDescent="0.2">
      <c r="A175" s="5" t="s">
        <v>341</v>
      </c>
      <c r="B175" s="10" t="s">
        <v>342</v>
      </c>
      <c r="C175" s="11" t="s">
        <v>20</v>
      </c>
      <c r="D175" s="12">
        <v>2</v>
      </c>
      <c r="E175" s="36">
        <v>1578666</v>
      </c>
      <c r="F175" s="35">
        <f t="shared" si="100"/>
        <v>3157332</v>
      </c>
      <c r="G175" s="40">
        <v>1594398</v>
      </c>
      <c r="H175" s="25">
        <f t="shared" si="101"/>
        <v>3188796</v>
      </c>
      <c r="I175" s="16">
        <v>2400000</v>
      </c>
      <c r="J175" s="17">
        <f t="shared" si="102"/>
        <v>4800000</v>
      </c>
      <c r="K175" s="28">
        <v>5150000</v>
      </c>
      <c r="L175" s="29">
        <f t="shared" si="103"/>
        <v>10300000</v>
      </c>
      <c r="M175" s="47">
        <f t="shared" si="114"/>
        <v>1857688</v>
      </c>
      <c r="N175" s="46">
        <f t="shared" si="104"/>
        <v>2680766</v>
      </c>
      <c r="O175" s="43">
        <f t="shared" si="105"/>
        <v>0.41111383835814097</v>
      </c>
      <c r="P175" s="43">
        <f t="shared" si="106"/>
        <v>0.4052453664363096</v>
      </c>
      <c r="Q175" s="43">
        <f t="shared" si="107"/>
        <v>0.10473349781368457</v>
      </c>
      <c r="R175" s="43">
        <f t="shared" si="108"/>
        <v>-0.92109270260813503</v>
      </c>
      <c r="S175" s="21">
        <f t="shared" si="109"/>
        <v>1690243.1713549385</v>
      </c>
      <c r="T175" s="22">
        <f t="shared" si="116"/>
        <v>4371009.1713549383</v>
      </c>
      <c r="U175" s="22">
        <f t="shared" si="117"/>
        <v>990522.82864506147</v>
      </c>
      <c r="V175" s="21">
        <f t="shared" si="110"/>
        <v>1578666</v>
      </c>
      <c r="W175" s="21">
        <f t="shared" si="111"/>
        <v>1594398</v>
      </c>
      <c r="X175" s="21">
        <f t="shared" si="112"/>
        <v>2400000</v>
      </c>
      <c r="Y175" s="21" t="str">
        <f t="shared" si="113"/>
        <v/>
      </c>
      <c r="Z175" s="23">
        <f t="shared" si="118"/>
        <v>1857688</v>
      </c>
      <c r="AA175" s="20">
        <f t="shared" si="119"/>
        <v>3</v>
      </c>
      <c r="AB175" s="1" t="s">
        <v>863</v>
      </c>
      <c r="AE175" s="54"/>
      <c r="AF175" s="56">
        <f t="shared" si="115"/>
        <v>0</v>
      </c>
    </row>
    <row r="176" spans="1:32" ht="15" hidden="1" x14ac:dyDescent="0.2">
      <c r="A176" s="5" t="s">
        <v>343</v>
      </c>
      <c r="B176" s="10" t="s">
        <v>344</v>
      </c>
      <c r="C176" s="11" t="s">
        <v>20</v>
      </c>
      <c r="D176" s="12">
        <v>2</v>
      </c>
      <c r="E176" s="36">
        <v>1382570</v>
      </c>
      <c r="F176" s="35">
        <f t="shared" si="100"/>
        <v>2765140</v>
      </c>
      <c r="G176" s="40">
        <v>1254024</v>
      </c>
      <c r="H176" s="25">
        <f t="shared" si="101"/>
        <v>2508048</v>
      </c>
      <c r="I176" s="16">
        <v>1529000</v>
      </c>
      <c r="J176" s="17">
        <f t="shared" si="102"/>
        <v>3058000</v>
      </c>
      <c r="K176" s="28">
        <v>5138000</v>
      </c>
      <c r="L176" s="29">
        <f t="shared" si="103"/>
        <v>10276000</v>
      </c>
      <c r="M176" s="47">
        <f t="shared" si="114"/>
        <v>1388531.3333333333</v>
      </c>
      <c r="N176" s="46">
        <f t="shared" si="104"/>
        <v>2325898.5</v>
      </c>
      <c r="O176" s="43">
        <f t="shared" si="105"/>
        <v>0.4055759526909708</v>
      </c>
      <c r="P176" s="43">
        <f t="shared" si="106"/>
        <v>0.46084319672591045</v>
      </c>
      <c r="Q176" s="43">
        <f t="shared" si="107"/>
        <v>0.34261963709938337</v>
      </c>
      <c r="R176" s="43">
        <f t="shared" si="108"/>
        <v>-1.2090387865162646</v>
      </c>
      <c r="S176" s="21">
        <f t="shared" si="109"/>
        <v>1878097.0571535965</v>
      </c>
      <c r="T176" s="22">
        <f t="shared" si="116"/>
        <v>4203995.5571535965</v>
      </c>
      <c r="U176" s="22">
        <f t="shared" si="117"/>
        <v>447801.44284640346</v>
      </c>
      <c r="V176" s="21">
        <f t="shared" si="110"/>
        <v>1382570</v>
      </c>
      <c r="W176" s="21">
        <f t="shared" si="111"/>
        <v>1254024</v>
      </c>
      <c r="X176" s="21">
        <f t="shared" si="112"/>
        <v>1529000</v>
      </c>
      <c r="Y176" s="21" t="str">
        <f t="shared" si="113"/>
        <v/>
      </c>
      <c r="Z176" s="23">
        <f t="shared" si="118"/>
        <v>1388531.3333333333</v>
      </c>
      <c r="AA176" s="20">
        <f t="shared" si="119"/>
        <v>3</v>
      </c>
      <c r="AB176" s="1" t="s">
        <v>863</v>
      </c>
      <c r="AE176" s="54"/>
      <c r="AF176" s="56">
        <f t="shared" si="115"/>
        <v>0</v>
      </c>
    </row>
    <row r="177" spans="1:32" ht="16.5" hidden="1" customHeight="1" x14ac:dyDescent="0.2">
      <c r="A177" s="5" t="s">
        <v>345</v>
      </c>
      <c r="B177" s="10" t="s">
        <v>346</v>
      </c>
      <c r="C177" s="11" t="s">
        <v>20</v>
      </c>
      <c r="D177" s="12">
        <v>10</v>
      </c>
      <c r="E177" s="36">
        <v>154214</v>
      </c>
      <c r="F177" s="35">
        <f t="shared" si="100"/>
        <v>1542140</v>
      </c>
      <c r="G177" s="40">
        <v>149364</v>
      </c>
      <c r="H177" s="25">
        <f t="shared" si="101"/>
        <v>1493640</v>
      </c>
      <c r="I177" s="16">
        <v>149500</v>
      </c>
      <c r="J177" s="17">
        <f t="shared" si="102"/>
        <v>1495000</v>
      </c>
      <c r="K177" s="28">
        <v>700000</v>
      </c>
      <c r="L177" s="29">
        <f t="shared" si="103"/>
        <v>7000000</v>
      </c>
      <c r="M177" s="47">
        <f t="shared" si="114"/>
        <v>151026</v>
      </c>
      <c r="N177" s="46">
        <f t="shared" si="104"/>
        <v>288269.5</v>
      </c>
      <c r="O177" s="43">
        <f t="shared" si="105"/>
        <v>0.46503532284893134</v>
      </c>
      <c r="P177" s="43">
        <f t="shared" si="106"/>
        <v>0.48185985683535715</v>
      </c>
      <c r="Q177" s="43">
        <f t="shared" si="107"/>
        <v>0.4813880760885213</v>
      </c>
      <c r="R177" s="43">
        <f t="shared" si="108"/>
        <v>-1.42828325577281</v>
      </c>
      <c r="S177" s="21">
        <f t="shared" si="109"/>
        <v>274496.26213059202</v>
      </c>
      <c r="T177" s="22">
        <f t="shared" si="116"/>
        <v>562765.76213059202</v>
      </c>
      <c r="U177" s="22">
        <f t="shared" si="117"/>
        <v>13773.237869407982</v>
      </c>
      <c r="V177" s="21">
        <f t="shared" si="110"/>
        <v>154214</v>
      </c>
      <c r="W177" s="21">
        <f t="shared" si="111"/>
        <v>149364</v>
      </c>
      <c r="X177" s="21">
        <f t="shared" si="112"/>
        <v>149500</v>
      </c>
      <c r="Y177" s="21" t="str">
        <f t="shared" si="113"/>
        <v/>
      </c>
      <c r="Z177" s="23">
        <f t="shared" si="118"/>
        <v>151026</v>
      </c>
      <c r="AA177" s="20">
        <f t="shared" si="119"/>
        <v>3</v>
      </c>
      <c r="AB177" s="1" t="s">
        <v>863</v>
      </c>
      <c r="AE177" s="54"/>
      <c r="AF177" s="56">
        <f t="shared" si="115"/>
        <v>0</v>
      </c>
    </row>
    <row r="178" spans="1:32" ht="15" hidden="1" x14ac:dyDescent="0.2">
      <c r="A178" s="5" t="s">
        <v>347</v>
      </c>
      <c r="B178" s="10" t="s">
        <v>348</v>
      </c>
      <c r="C178" s="11" t="s">
        <v>20</v>
      </c>
      <c r="D178" s="12">
        <v>10</v>
      </c>
      <c r="E178" s="36">
        <v>256117</v>
      </c>
      <c r="F178" s="35">
        <f t="shared" si="100"/>
        <v>2561170</v>
      </c>
      <c r="G178" s="40">
        <v>259766</v>
      </c>
      <c r="H178" s="25">
        <f t="shared" si="101"/>
        <v>2597660</v>
      </c>
      <c r="I178" s="16">
        <v>126000</v>
      </c>
      <c r="J178" s="17">
        <f t="shared" si="102"/>
        <v>1260000</v>
      </c>
      <c r="K178" s="28">
        <v>395000</v>
      </c>
      <c r="L178" s="29">
        <f t="shared" si="103"/>
        <v>3950000</v>
      </c>
      <c r="M178" s="47">
        <f t="shared" si="114"/>
        <v>257941.5</v>
      </c>
      <c r="N178" s="46">
        <f t="shared" si="104"/>
        <v>259220.75</v>
      </c>
      <c r="O178" s="43">
        <f t="shared" si="105"/>
        <v>1.1973385618242349E-2</v>
      </c>
      <c r="P178" s="43">
        <f t="shared" si="106"/>
        <v>-2.1034195757863028E-3</v>
      </c>
      <c r="Q178" s="43">
        <f t="shared" si="107"/>
        <v>0.51392780091871504</v>
      </c>
      <c r="R178" s="43">
        <f t="shared" si="108"/>
        <v>-0.52379776696117109</v>
      </c>
      <c r="S178" s="21">
        <f t="shared" si="109"/>
        <v>109838.82665486129</v>
      </c>
      <c r="T178" s="22">
        <f t="shared" si="116"/>
        <v>369059.57665486127</v>
      </c>
      <c r="U178" s="22">
        <f t="shared" si="117"/>
        <v>149381.92334513873</v>
      </c>
      <c r="V178" s="21">
        <f t="shared" si="110"/>
        <v>256117</v>
      </c>
      <c r="W178" s="21">
        <f t="shared" si="111"/>
        <v>259766</v>
      </c>
      <c r="X178" s="21" t="str">
        <f t="shared" si="112"/>
        <v/>
      </c>
      <c r="Y178" s="21" t="str">
        <f t="shared" si="113"/>
        <v/>
      </c>
      <c r="Z178" s="23">
        <f t="shared" si="118"/>
        <v>257941.5</v>
      </c>
      <c r="AA178" s="20">
        <f t="shared" si="119"/>
        <v>2</v>
      </c>
      <c r="AB178" s="1" t="s">
        <v>863</v>
      </c>
      <c r="AE178" s="54"/>
      <c r="AF178" s="56">
        <f t="shared" si="115"/>
        <v>0</v>
      </c>
    </row>
    <row r="179" spans="1:32" ht="15" hidden="1" x14ac:dyDescent="0.2">
      <c r="A179" s="5" t="s">
        <v>349</v>
      </c>
      <c r="B179" s="10" t="s">
        <v>350</v>
      </c>
      <c r="C179" s="11" t="s">
        <v>20</v>
      </c>
      <c r="D179" s="12">
        <v>100</v>
      </c>
      <c r="E179" s="36">
        <v>100424</v>
      </c>
      <c r="F179" s="35">
        <f t="shared" si="100"/>
        <v>10042400</v>
      </c>
      <c r="G179" s="40">
        <v>99324</v>
      </c>
      <c r="H179" s="25">
        <f t="shared" si="101"/>
        <v>9932400</v>
      </c>
      <c r="I179" s="16">
        <v>29850</v>
      </c>
      <c r="J179" s="17">
        <f t="shared" si="102"/>
        <v>2985000</v>
      </c>
      <c r="K179" s="28">
        <v>59000</v>
      </c>
      <c r="L179" s="29">
        <f t="shared" si="103"/>
        <v>5900000</v>
      </c>
      <c r="M179" s="47">
        <f t="shared" si="114"/>
        <v>86249.333333333328</v>
      </c>
      <c r="N179" s="46">
        <f t="shared" si="104"/>
        <v>72149.5</v>
      </c>
      <c r="O179" s="43">
        <f t="shared" si="105"/>
        <v>-0.3918876776692839</v>
      </c>
      <c r="P179" s="43">
        <f t="shared" si="106"/>
        <v>-0.37664155676754518</v>
      </c>
      <c r="Q179" s="43">
        <f t="shared" si="107"/>
        <v>0.58627571916645294</v>
      </c>
      <c r="R179" s="43">
        <f t="shared" si="108"/>
        <v>0.18225351527037614</v>
      </c>
      <c r="S179" s="21">
        <f t="shared" si="109"/>
        <v>34156.784836007813</v>
      </c>
      <c r="T179" s="22">
        <f t="shared" si="116"/>
        <v>106306.28483600781</v>
      </c>
      <c r="U179" s="22">
        <f t="shared" si="117"/>
        <v>37992.715163992187</v>
      </c>
      <c r="V179" s="21">
        <f t="shared" si="110"/>
        <v>100424</v>
      </c>
      <c r="W179" s="21">
        <f t="shared" si="111"/>
        <v>99324</v>
      </c>
      <c r="X179" s="21" t="str">
        <f t="shared" si="112"/>
        <v/>
      </c>
      <c r="Y179" s="21">
        <f t="shared" si="113"/>
        <v>59000</v>
      </c>
      <c r="Z179" s="23">
        <f t="shared" si="118"/>
        <v>86249.333333333328</v>
      </c>
      <c r="AA179" s="20">
        <f t="shared" si="119"/>
        <v>3</v>
      </c>
      <c r="AB179" s="1" t="s">
        <v>863</v>
      </c>
      <c r="AE179" s="54"/>
      <c r="AF179" s="56">
        <f t="shared" si="115"/>
        <v>0</v>
      </c>
    </row>
    <row r="180" spans="1:32" ht="15" hidden="1" x14ac:dyDescent="0.2">
      <c r="A180" s="5" t="s">
        <v>351</v>
      </c>
      <c r="B180" s="10" t="s">
        <v>352</v>
      </c>
      <c r="C180" s="11" t="s">
        <v>32</v>
      </c>
      <c r="D180" s="12">
        <v>500</v>
      </c>
      <c r="E180" s="36">
        <v>43255</v>
      </c>
      <c r="F180" s="35">
        <f t="shared" si="100"/>
        <v>21627500</v>
      </c>
      <c r="G180" s="40">
        <v>42366</v>
      </c>
      <c r="H180" s="25">
        <f t="shared" si="101"/>
        <v>21183000</v>
      </c>
      <c r="I180" s="16">
        <v>16800</v>
      </c>
      <c r="J180" s="17">
        <f t="shared" si="102"/>
        <v>8400000</v>
      </c>
      <c r="K180" s="28">
        <v>7600</v>
      </c>
      <c r="L180" s="29">
        <f t="shared" si="103"/>
        <v>3800000</v>
      </c>
      <c r="M180" s="47">
        <f t="shared" si="114"/>
        <v>34140.333333333336</v>
      </c>
      <c r="N180" s="46">
        <f t="shared" si="104"/>
        <v>27505.25</v>
      </c>
      <c r="O180" s="43">
        <f t="shared" si="105"/>
        <v>-0.57260886558020752</v>
      </c>
      <c r="P180" s="43">
        <f t="shared" si="106"/>
        <v>-0.54028776324519856</v>
      </c>
      <c r="Q180" s="43">
        <f t="shared" si="107"/>
        <v>0.3892075149289681</v>
      </c>
      <c r="R180" s="43">
        <f t="shared" si="108"/>
        <v>0.72368911389643797</v>
      </c>
      <c r="S180" s="21">
        <f t="shared" si="109"/>
        <v>18071.320471491101</v>
      </c>
      <c r="T180" s="22">
        <f t="shared" si="116"/>
        <v>45576.570471491097</v>
      </c>
      <c r="U180" s="22">
        <f t="shared" si="117"/>
        <v>9433.9295285088992</v>
      </c>
      <c r="V180" s="21">
        <f t="shared" si="110"/>
        <v>43255</v>
      </c>
      <c r="W180" s="21">
        <f t="shared" si="111"/>
        <v>42366</v>
      </c>
      <c r="X180" s="21">
        <f t="shared" si="112"/>
        <v>16800</v>
      </c>
      <c r="Y180" s="21" t="str">
        <f t="shared" si="113"/>
        <v/>
      </c>
      <c r="Z180" s="23">
        <f t="shared" si="118"/>
        <v>34140.333333333336</v>
      </c>
      <c r="AA180" s="20">
        <f t="shared" si="119"/>
        <v>3</v>
      </c>
      <c r="AB180" s="1" t="s">
        <v>863</v>
      </c>
      <c r="AE180" s="54"/>
      <c r="AF180" s="56">
        <f t="shared" si="115"/>
        <v>0</v>
      </c>
    </row>
    <row r="181" spans="1:32" ht="15" hidden="1" x14ac:dyDescent="0.2">
      <c r="A181" s="5" t="s">
        <v>353</v>
      </c>
      <c r="B181" s="10" t="s">
        <v>354</v>
      </c>
      <c r="C181" s="11" t="s">
        <v>20</v>
      </c>
      <c r="D181" s="12">
        <v>2</v>
      </c>
      <c r="E181" s="36">
        <v>5896444</v>
      </c>
      <c r="F181" s="35">
        <f t="shared" si="100"/>
        <v>11792888</v>
      </c>
      <c r="G181" s="40">
        <v>5446995</v>
      </c>
      <c r="H181" s="25">
        <f t="shared" si="101"/>
        <v>10893990</v>
      </c>
      <c r="I181" s="16">
        <v>1567000</v>
      </c>
      <c r="J181" s="17">
        <f t="shared" si="102"/>
        <v>3134000</v>
      </c>
      <c r="K181" s="28">
        <v>13700000</v>
      </c>
      <c r="L181" s="29">
        <f t="shared" si="103"/>
        <v>27400000</v>
      </c>
      <c r="M181" s="47">
        <f t="shared" si="114"/>
        <v>5671719.5</v>
      </c>
      <c r="N181" s="46">
        <f t="shared" si="104"/>
        <v>6652609.75</v>
      </c>
      <c r="O181" s="43">
        <f t="shared" si="105"/>
        <v>0.1136645284205946</v>
      </c>
      <c r="P181" s="43">
        <f t="shared" si="106"/>
        <v>0.18122433079739875</v>
      </c>
      <c r="Q181" s="43">
        <f t="shared" si="107"/>
        <v>0.76445334103657592</v>
      </c>
      <c r="R181" s="43">
        <f t="shared" si="108"/>
        <v>-1.0593422002545694</v>
      </c>
      <c r="S181" s="21">
        <f t="shared" si="109"/>
        <v>5084434.7254465679</v>
      </c>
      <c r="T181" s="22">
        <f t="shared" si="116"/>
        <v>11737044.475446567</v>
      </c>
      <c r="U181" s="22">
        <f t="shared" si="117"/>
        <v>1568175.0245534321</v>
      </c>
      <c r="V181" s="21">
        <f t="shared" si="110"/>
        <v>5896444</v>
      </c>
      <c r="W181" s="21">
        <f t="shared" si="111"/>
        <v>5446995</v>
      </c>
      <c r="X181" s="21" t="str">
        <f t="shared" si="112"/>
        <v/>
      </c>
      <c r="Y181" s="21" t="str">
        <f t="shared" si="113"/>
        <v/>
      </c>
      <c r="Z181" s="23">
        <f t="shared" si="118"/>
        <v>5671719.5</v>
      </c>
      <c r="AA181" s="20">
        <f t="shared" si="119"/>
        <v>2</v>
      </c>
      <c r="AB181" s="1" t="s">
        <v>863</v>
      </c>
      <c r="AE181" s="54"/>
      <c r="AF181" s="56">
        <f t="shared" si="115"/>
        <v>0</v>
      </c>
    </row>
    <row r="182" spans="1:32" ht="15" hidden="1" x14ac:dyDescent="0.2">
      <c r="A182" s="5" t="s">
        <v>355</v>
      </c>
      <c r="B182" s="10" t="s">
        <v>356</v>
      </c>
      <c r="C182" s="11" t="s">
        <v>20</v>
      </c>
      <c r="D182" s="12">
        <v>100</v>
      </c>
      <c r="E182" s="36">
        <v>25669</v>
      </c>
      <c r="F182" s="35">
        <f t="shared" si="100"/>
        <v>2566900</v>
      </c>
      <c r="G182" s="40">
        <v>26106</v>
      </c>
      <c r="H182" s="25">
        <f t="shared" si="101"/>
        <v>2610600</v>
      </c>
      <c r="I182" s="16">
        <v>53450</v>
      </c>
      <c r="J182" s="17">
        <f t="shared" si="102"/>
        <v>5345000</v>
      </c>
      <c r="K182" s="28">
        <v>42600</v>
      </c>
      <c r="L182" s="29">
        <f t="shared" si="103"/>
        <v>4260000</v>
      </c>
      <c r="M182" s="47">
        <f t="shared" si="114"/>
        <v>31458.333333333332</v>
      </c>
      <c r="N182" s="46">
        <f t="shared" si="104"/>
        <v>36956.25</v>
      </c>
      <c r="O182" s="43">
        <f t="shared" si="105"/>
        <v>0.30542195163199726</v>
      </c>
      <c r="P182" s="43">
        <f t="shared" si="106"/>
        <v>0.29359715880263826</v>
      </c>
      <c r="Q182" s="43">
        <f t="shared" si="107"/>
        <v>-0.44630475224082522</v>
      </c>
      <c r="R182" s="43">
        <f t="shared" si="108"/>
        <v>-0.15271435819381018</v>
      </c>
      <c r="S182" s="21">
        <f t="shared" si="109"/>
        <v>13528.065157910301</v>
      </c>
      <c r="T182" s="22">
        <f t="shared" si="116"/>
        <v>50484.3151579103</v>
      </c>
      <c r="U182" s="22">
        <f t="shared" si="117"/>
        <v>23428.1848420897</v>
      </c>
      <c r="V182" s="21">
        <f t="shared" si="110"/>
        <v>25669</v>
      </c>
      <c r="W182" s="21">
        <f t="shared" si="111"/>
        <v>26106</v>
      </c>
      <c r="X182" s="21" t="str">
        <f t="shared" si="112"/>
        <v/>
      </c>
      <c r="Y182" s="21">
        <f t="shared" si="113"/>
        <v>42600</v>
      </c>
      <c r="Z182" s="23">
        <f t="shared" si="118"/>
        <v>31458.333333333332</v>
      </c>
      <c r="AA182" s="20">
        <f t="shared" si="119"/>
        <v>3</v>
      </c>
      <c r="AB182" s="1" t="s">
        <v>863</v>
      </c>
      <c r="AE182" s="54"/>
      <c r="AF182" s="56">
        <f t="shared" si="115"/>
        <v>0</v>
      </c>
    </row>
    <row r="183" spans="1:32" ht="15" hidden="1" x14ac:dyDescent="0.2">
      <c r="A183" s="5" t="s">
        <v>357</v>
      </c>
      <c r="B183" s="10" t="s">
        <v>358</v>
      </c>
      <c r="C183" s="11" t="s">
        <v>20</v>
      </c>
      <c r="D183" s="12">
        <v>500</v>
      </c>
      <c r="E183" s="36">
        <v>21666</v>
      </c>
      <c r="F183" s="35">
        <f t="shared" si="100"/>
        <v>10833000</v>
      </c>
      <c r="G183" s="40">
        <v>23566</v>
      </c>
      <c r="H183" s="25">
        <f t="shared" si="101"/>
        <v>11783000</v>
      </c>
      <c r="I183" s="16">
        <v>8800</v>
      </c>
      <c r="J183" s="17">
        <f t="shared" si="102"/>
        <v>4400000</v>
      </c>
      <c r="K183" s="28">
        <v>28000</v>
      </c>
      <c r="L183" s="29">
        <f t="shared" si="103"/>
        <v>14000000</v>
      </c>
      <c r="M183" s="47">
        <f t="shared" si="114"/>
        <v>24410.666666666668</v>
      </c>
      <c r="N183" s="46">
        <f t="shared" si="104"/>
        <v>20508</v>
      </c>
      <c r="O183" s="43">
        <f t="shared" si="105"/>
        <v>-5.6465769455822157E-2</v>
      </c>
      <c r="P183" s="43">
        <f t="shared" si="106"/>
        <v>-0.14911254144724007</v>
      </c>
      <c r="Q183" s="43">
        <f t="shared" si="107"/>
        <v>0.57089916130290619</v>
      </c>
      <c r="R183" s="43">
        <f t="shared" si="108"/>
        <v>-0.36532085039984397</v>
      </c>
      <c r="S183" s="21">
        <f t="shared" si="109"/>
        <v>8244.1829188828651</v>
      </c>
      <c r="T183" s="22">
        <f t="shared" si="116"/>
        <v>28752.182918882863</v>
      </c>
      <c r="U183" s="22">
        <f t="shared" si="117"/>
        <v>12263.817081117135</v>
      </c>
      <c r="V183" s="21">
        <f t="shared" si="110"/>
        <v>21666</v>
      </c>
      <c r="W183" s="21">
        <f t="shared" si="111"/>
        <v>23566</v>
      </c>
      <c r="X183" s="21" t="str">
        <f t="shared" si="112"/>
        <v/>
      </c>
      <c r="Y183" s="21">
        <f t="shared" si="113"/>
        <v>28000</v>
      </c>
      <c r="Z183" s="23">
        <f t="shared" si="118"/>
        <v>24410.666666666668</v>
      </c>
      <c r="AA183" s="20">
        <f t="shared" si="119"/>
        <v>3</v>
      </c>
      <c r="AB183" s="1" t="s">
        <v>863</v>
      </c>
      <c r="AE183" s="54"/>
      <c r="AF183" s="56">
        <f t="shared" si="115"/>
        <v>0</v>
      </c>
    </row>
    <row r="184" spans="1:32" ht="25.5" hidden="1" x14ac:dyDescent="0.2">
      <c r="A184" s="5" t="s">
        <v>359</v>
      </c>
      <c r="B184" s="10" t="s">
        <v>360</v>
      </c>
      <c r="C184" s="11" t="s">
        <v>20</v>
      </c>
      <c r="D184" s="12">
        <v>40</v>
      </c>
      <c r="E184" s="36">
        <v>135666</v>
      </c>
      <c r="F184" s="35">
        <f t="shared" si="100"/>
        <v>5426640</v>
      </c>
      <c r="G184" s="40">
        <v>134138</v>
      </c>
      <c r="H184" s="25">
        <f t="shared" si="101"/>
        <v>5365520</v>
      </c>
      <c r="I184" s="16">
        <v>159000</v>
      </c>
      <c r="J184" s="17">
        <f t="shared" si="102"/>
        <v>6360000</v>
      </c>
      <c r="K184" s="28">
        <v>218600</v>
      </c>
      <c r="L184" s="29">
        <f t="shared" si="103"/>
        <v>8744000</v>
      </c>
      <c r="M184" s="47">
        <f t="shared" si="114"/>
        <v>142934.66666666666</v>
      </c>
      <c r="N184" s="46">
        <f t="shared" si="104"/>
        <v>161851</v>
      </c>
      <c r="O184" s="43">
        <f t="shared" si="105"/>
        <v>0.16178460435832953</v>
      </c>
      <c r="P184" s="43">
        <f t="shared" si="106"/>
        <v>0.17122538631210182</v>
      </c>
      <c r="Q184" s="43">
        <f t="shared" si="107"/>
        <v>1.7614966852228298E-2</v>
      </c>
      <c r="R184" s="43">
        <f t="shared" si="108"/>
        <v>-0.35062495752265965</v>
      </c>
      <c r="S184" s="21">
        <f t="shared" si="109"/>
        <v>39506.293996442306</v>
      </c>
      <c r="T184" s="22">
        <f t="shared" si="116"/>
        <v>201357.29399644231</v>
      </c>
      <c r="U184" s="22">
        <f t="shared" si="117"/>
        <v>122344.70600355769</v>
      </c>
      <c r="V184" s="21">
        <f t="shared" si="110"/>
        <v>135666</v>
      </c>
      <c r="W184" s="21">
        <f t="shared" si="111"/>
        <v>134138</v>
      </c>
      <c r="X184" s="21">
        <f t="shared" si="112"/>
        <v>159000</v>
      </c>
      <c r="Y184" s="21" t="str">
        <f t="shared" si="113"/>
        <v/>
      </c>
      <c r="Z184" s="23">
        <f t="shared" si="118"/>
        <v>142934.66666666666</v>
      </c>
      <c r="AA184" s="20">
        <f t="shared" si="119"/>
        <v>3</v>
      </c>
      <c r="AB184" s="1" t="s">
        <v>863</v>
      </c>
      <c r="AE184" s="54"/>
      <c r="AF184" s="56">
        <f t="shared" si="115"/>
        <v>0</v>
      </c>
    </row>
    <row r="185" spans="1:32" ht="15" hidden="1" x14ac:dyDescent="0.2">
      <c r="A185" s="5" t="s">
        <v>361</v>
      </c>
      <c r="B185" s="10" t="s">
        <v>362</v>
      </c>
      <c r="C185" s="11" t="s">
        <v>20</v>
      </c>
      <c r="D185" s="12">
        <v>500</v>
      </c>
      <c r="E185" s="36">
        <v>65888</v>
      </c>
      <c r="F185" s="35">
        <f t="shared" si="100"/>
        <v>32944000</v>
      </c>
      <c r="G185" s="40">
        <v>66003</v>
      </c>
      <c r="H185" s="25">
        <f t="shared" si="101"/>
        <v>33001500</v>
      </c>
      <c r="I185" s="16">
        <v>14000</v>
      </c>
      <c r="J185" s="17">
        <f t="shared" si="102"/>
        <v>7000000</v>
      </c>
      <c r="K185" s="28">
        <v>29100</v>
      </c>
      <c r="L185" s="29">
        <f t="shared" si="103"/>
        <v>14550000</v>
      </c>
      <c r="M185" s="47">
        <f t="shared" si="114"/>
        <v>53663.666666666664</v>
      </c>
      <c r="N185" s="46">
        <f t="shared" si="104"/>
        <v>43747.75</v>
      </c>
      <c r="O185" s="43">
        <f t="shared" si="105"/>
        <v>-0.5060888845712066</v>
      </c>
      <c r="P185" s="43">
        <f t="shared" si="106"/>
        <v>-0.50871759119040405</v>
      </c>
      <c r="Q185" s="43">
        <f t="shared" si="107"/>
        <v>0.67998354201073197</v>
      </c>
      <c r="R185" s="43">
        <f t="shared" si="108"/>
        <v>0.33482293375087857</v>
      </c>
      <c r="S185" s="21">
        <f t="shared" si="109"/>
        <v>26362.675842625184</v>
      </c>
      <c r="T185" s="22">
        <f t="shared" si="116"/>
        <v>70110.425842625176</v>
      </c>
      <c r="U185" s="22">
        <f t="shared" si="117"/>
        <v>17385.074157374816</v>
      </c>
      <c r="V185" s="21">
        <f t="shared" si="110"/>
        <v>65888</v>
      </c>
      <c r="W185" s="21">
        <f t="shared" si="111"/>
        <v>66003</v>
      </c>
      <c r="X185" s="21" t="str">
        <f t="shared" si="112"/>
        <v/>
      </c>
      <c r="Y185" s="21">
        <f t="shared" si="113"/>
        <v>29100</v>
      </c>
      <c r="Z185" s="23">
        <f t="shared" si="118"/>
        <v>53663.666666666664</v>
      </c>
      <c r="AA185" s="20">
        <f t="shared" si="119"/>
        <v>3</v>
      </c>
      <c r="AB185" s="1" t="s">
        <v>863</v>
      </c>
      <c r="AE185" s="54"/>
      <c r="AF185" s="56">
        <f t="shared" si="115"/>
        <v>0</v>
      </c>
    </row>
    <row r="186" spans="1:32" ht="15" hidden="1" x14ac:dyDescent="0.2">
      <c r="A186" s="5" t="s">
        <v>363</v>
      </c>
      <c r="B186" s="10" t="s">
        <v>364</v>
      </c>
      <c r="C186" s="11" t="s">
        <v>20</v>
      </c>
      <c r="D186" s="12">
        <v>1</v>
      </c>
      <c r="E186" s="36">
        <v>18699666</v>
      </c>
      <c r="F186" s="35">
        <f t="shared" si="100"/>
        <v>18699666</v>
      </c>
      <c r="G186" s="40">
        <v>20016988</v>
      </c>
      <c r="H186" s="25">
        <f t="shared" si="101"/>
        <v>20016988</v>
      </c>
      <c r="I186" s="16">
        <v>7875000</v>
      </c>
      <c r="J186" s="17">
        <f t="shared" si="102"/>
        <v>7875000</v>
      </c>
      <c r="K186" s="28">
        <v>10980000</v>
      </c>
      <c r="L186" s="29">
        <f t="shared" si="103"/>
        <v>10980000</v>
      </c>
      <c r="M186" s="47">
        <f t="shared" si="114"/>
        <v>16565551.333333334</v>
      </c>
      <c r="N186" s="46">
        <f t="shared" si="104"/>
        <v>14392913.5</v>
      </c>
      <c r="O186" s="43">
        <f t="shared" si="105"/>
        <v>-0.29922728987428426</v>
      </c>
      <c r="P186" s="43">
        <f t="shared" si="106"/>
        <v>-0.39075302578591886</v>
      </c>
      <c r="Q186" s="43">
        <f t="shared" si="107"/>
        <v>0.45285574043087251</v>
      </c>
      <c r="R186" s="43">
        <f t="shared" si="108"/>
        <v>0.23712457522933073</v>
      </c>
      <c r="S186" s="21">
        <f t="shared" si="109"/>
        <v>5896595.2331202962</v>
      </c>
      <c r="T186" s="22">
        <f t="shared" si="116"/>
        <v>20289508.733120296</v>
      </c>
      <c r="U186" s="22">
        <f t="shared" si="117"/>
        <v>8496318.2668797038</v>
      </c>
      <c r="V186" s="21">
        <f t="shared" si="110"/>
        <v>18699666</v>
      </c>
      <c r="W186" s="21">
        <f t="shared" si="111"/>
        <v>20016988</v>
      </c>
      <c r="X186" s="21" t="str">
        <f t="shared" si="112"/>
        <v/>
      </c>
      <c r="Y186" s="21">
        <f t="shared" si="113"/>
        <v>10980000</v>
      </c>
      <c r="Z186" s="23">
        <f t="shared" si="118"/>
        <v>16565551.333333334</v>
      </c>
      <c r="AA186" s="20">
        <f t="shared" si="119"/>
        <v>3</v>
      </c>
      <c r="AB186" s="1" t="s">
        <v>863</v>
      </c>
      <c r="AE186" s="54"/>
      <c r="AF186" s="56">
        <f t="shared" si="115"/>
        <v>0</v>
      </c>
    </row>
    <row r="187" spans="1:32" ht="15" hidden="1" x14ac:dyDescent="0.2">
      <c r="A187" s="5" t="s">
        <v>365</v>
      </c>
      <c r="B187" s="10" t="s">
        <v>366</v>
      </c>
      <c r="C187" s="11" t="s">
        <v>20</v>
      </c>
      <c r="D187" s="12">
        <v>1</v>
      </c>
      <c r="E187" s="36">
        <v>16120000</v>
      </c>
      <c r="F187" s="35">
        <f t="shared" si="100"/>
        <v>16120000</v>
      </c>
      <c r="G187" s="40">
        <v>16475017</v>
      </c>
      <c r="H187" s="25">
        <f t="shared" si="101"/>
        <v>16475017</v>
      </c>
      <c r="I187" s="16">
        <v>3250000</v>
      </c>
      <c r="J187" s="17">
        <f t="shared" si="102"/>
        <v>3250000</v>
      </c>
      <c r="K187" s="28">
        <v>8500000</v>
      </c>
      <c r="L187" s="29">
        <f t="shared" si="103"/>
        <v>8500000</v>
      </c>
      <c r="M187" s="47">
        <f t="shared" si="114"/>
        <v>13698339</v>
      </c>
      <c r="N187" s="46">
        <f t="shared" si="104"/>
        <v>11086254.25</v>
      </c>
      <c r="O187" s="43">
        <f t="shared" si="105"/>
        <v>-0.45405288715979064</v>
      </c>
      <c r="P187" s="43">
        <f t="shared" si="106"/>
        <v>-0.48607605675289278</v>
      </c>
      <c r="Q187" s="43">
        <f t="shared" si="107"/>
        <v>0.70684417597584859</v>
      </c>
      <c r="R187" s="43">
        <f t="shared" si="108"/>
        <v>0.23328476793683495</v>
      </c>
      <c r="S187" s="21">
        <f t="shared" si="109"/>
        <v>6389390.9977847068</v>
      </c>
      <c r="T187" s="22">
        <f t="shared" si="116"/>
        <v>17475645.247784708</v>
      </c>
      <c r="U187" s="22">
        <f t="shared" si="117"/>
        <v>4696863.2522152932</v>
      </c>
      <c r="V187" s="21">
        <f t="shared" si="110"/>
        <v>16120000</v>
      </c>
      <c r="W187" s="21">
        <f t="shared" si="111"/>
        <v>16475017</v>
      </c>
      <c r="X187" s="21" t="str">
        <f t="shared" si="112"/>
        <v/>
      </c>
      <c r="Y187" s="21">
        <f t="shared" si="113"/>
        <v>8500000</v>
      </c>
      <c r="Z187" s="23">
        <f t="shared" si="118"/>
        <v>13698339</v>
      </c>
      <c r="AA187" s="20">
        <f t="shared" si="119"/>
        <v>3</v>
      </c>
      <c r="AB187" s="1" t="s">
        <v>863</v>
      </c>
      <c r="AE187" s="54"/>
      <c r="AF187" s="56">
        <f t="shared" si="115"/>
        <v>0</v>
      </c>
    </row>
    <row r="188" spans="1:32" ht="15" hidden="1" x14ac:dyDescent="0.2">
      <c r="A188" s="5" t="s">
        <v>367</v>
      </c>
      <c r="B188" s="10" t="s">
        <v>368</v>
      </c>
      <c r="C188" s="11" t="s">
        <v>20</v>
      </c>
      <c r="D188" s="12">
        <v>40</v>
      </c>
      <c r="E188" s="36">
        <v>350698</v>
      </c>
      <c r="F188" s="35">
        <f t="shared" ref="F188:F199" si="122">+D188*E188</f>
        <v>14027920</v>
      </c>
      <c r="G188" s="40">
        <v>355266</v>
      </c>
      <c r="H188" s="25">
        <f t="shared" ref="H188:H199" si="123">+D188*G188</f>
        <v>14210640</v>
      </c>
      <c r="I188" s="16">
        <v>307348</v>
      </c>
      <c r="J188" s="17">
        <f t="shared" ref="J188:J199" si="124">+I188*D188</f>
        <v>12293920</v>
      </c>
      <c r="K188" s="28">
        <v>1522000</v>
      </c>
      <c r="L188" s="29">
        <f t="shared" ref="L188:L199" si="125">+K188*D188</f>
        <v>60880000</v>
      </c>
      <c r="M188" s="47">
        <f t="shared" si="114"/>
        <v>337770.66666666669</v>
      </c>
      <c r="N188" s="46">
        <f t="shared" ref="N188:N199" si="126">AVERAGE(E188,G188,I188,K188)</f>
        <v>633828</v>
      </c>
      <c r="O188" s="43">
        <f t="shared" ref="O188:O199" si="127">1-E188/N188</f>
        <v>0.44669847340287905</v>
      </c>
      <c r="P188" s="43">
        <f t="shared" ref="P188:P199" si="128">1-G188/N188</f>
        <v>0.43949147087222395</v>
      </c>
      <c r="Q188" s="43">
        <f t="shared" ref="Q188:Q199" si="129">1-I188/N188</f>
        <v>0.51509242254996623</v>
      </c>
      <c r="R188" s="43">
        <f t="shared" ref="R188:R199" si="130">1-K188/N188</f>
        <v>-1.4012823668250691</v>
      </c>
      <c r="S188" s="21">
        <f t="shared" ref="S188:S199" si="131">STDEV(E188,G188,I188,K188)</f>
        <v>592508.24937379558</v>
      </c>
      <c r="T188" s="22">
        <f t="shared" si="116"/>
        <v>1226336.2493737955</v>
      </c>
      <c r="U188" s="22">
        <f t="shared" si="117"/>
        <v>41319.750626204419</v>
      </c>
      <c r="V188" s="21">
        <f t="shared" ref="V188:V199" si="132">IF(AND(E188&lt;=$T188,E188&gt;=$U188),E188,"")</f>
        <v>350698</v>
      </c>
      <c r="W188" s="21">
        <f t="shared" ref="W188:W199" si="133">IF(AND(G188&lt;=$T188,G188&gt;=$U188),G188,"")</f>
        <v>355266</v>
      </c>
      <c r="X188" s="21">
        <f t="shared" ref="X188:X199" si="134">IF(AND(I188&lt;=$T188,I188&gt;=$U188),I188,"")</f>
        <v>307348</v>
      </c>
      <c r="Y188" s="21" t="str">
        <f t="shared" ref="Y188:Y199" si="135">IF(AND(K188&lt;=$T188,K188&gt;=$U188),K188,"")</f>
        <v/>
      </c>
      <c r="Z188" s="23">
        <f t="shared" si="118"/>
        <v>337770.66666666669</v>
      </c>
      <c r="AA188" s="20">
        <f t="shared" si="119"/>
        <v>3</v>
      </c>
      <c r="AB188" s="1" t="s">
        <v>863</v>
      </c>
      <c r="AE188" s="54"/>
      <c r="AF188" s="56">
        <f t="shared" si="115"/>
        <v>0</v>
      </c>
    </row>
    <row r="189" spans="1:32" ht="15" hidden="1" x14ac:dyDescent="0.2">
      <c r="A189" s="5" t="s">
        <v>369</v>
      </c>
      <c r="B189" s="10" t="s">
        <v>370</v>
      </c>
      <c r="C189" s="11" t="s">
        <v>20</v>
      </c>
      <c r="D189" s="12">
        <v>10</v>
      </c>
      <c r="E189" s="36">
        <v>376896</v>
      </c>
      <c r="F189" s="35">
        <f t="shared" si="122"/>
        <v>3768960</v>
      </c>
      <c r="G189" s="40">
        <v>360517</v>
      </c>
      <c r="H189" s="25">
        <f t="shared" si="123"/>
        <v>3605170</v>
      </c>
      <c r="I189" s="16">
        <v>335000</v>
      </c>
      <c r="J189" s="17">
        <f t="shared" si="124"/>
        <v>3350000</v>
      </c>
      <c r="K189" s="28">
        <v>683000</v>
      </c>
      <c r="L189" s="29">
        <f t="shared" si="125"/>
        <v>6830000</v>
      </c>
      <c r="M189" s="47">
        <f t="shared" ref="M189:M252" si="136">Z189</f>
        <v>357471</v>
      </c>
      <c r="N189" s="46">
        <f t="shared" si="126"/>
        <v>438853.25</v>
      </c>
      <c r="O189" s="43">
        <f t="shared" si="127"/>
        <v>0.14117988188534547</v>
      </c>
      <c r="P189" s="43">
        <f t="shared" si="128"/>
        <v>0.17850215305458028</v>
      </c>
      <c r="Q189" s="43">
        <f t="shared" si="129"/>
        <v>0.2366468745531678</v>
      </c>
      <c r="R189" s="43">
        <f t="shared" si="130"/>
        <v>-0.55632890949309366</v>
      </c>
      <c r="S189" s="21">
        <f t="shared" si="131"/>
        <v>163674.88298733154</v>
      </c>
      <c r="T189" s="22">
        <f t="shared" si="116"/>
        <v>602528.1329873316</v>
      </c>
      <c r="U189" s="22">
        <f t="shared" si="117"/>
        <v>275178.36701266846</v>
      </c>
      <c r="V189" s="21">
        <f t="shared" si="132"/>
        <v>376896</v>
      </c>
      <c r="W189" s="21">
        <f t="shared" si="133"/>
        <v>360517</v>
      </c>
      <c r="X189" s="21">
        <f t="shared" si="134"/>
        <v>335000</v>
      </c>
      <c r="Y189" s="21" t="str">
        <f t="shared" si="135"/>
        <v/>
      </c>
      <c r="Z189" s="23">
        <f t="shared" si="118"/>
        <v>357471</v>
      </c>
      <c r="AA189" s="20">
        <f t="shared" si="119"/>
        <v>3</v>
      </c>
      <c r="AB189" s="1" t="s">
        <v>863</v>
      </c>
      <c r="AE189" s="54"/>
      <c r="AF189" s="56">
        <f t="shared" si="115"/>
        <v>0</v>
      </c>
    </row>
    <row r="190" spans="1:32" ht="15" hidden="1" x14ac:dyDescent="0.2">
      <c r="A190" s="5" t="s">
        <v>371</v>
      </c>
      <c r="B190" s="10" t="s">
        <v>372</v>
      </c>
      <c r="C190" s="11" t="s">
        <v>20</v>
      </c>
      <c r="D190" s="12">
        <v>20</v>
      </c>
      <c r="E190" s="36">
        <v>436340</v>
      </c>
      <c r="F190" s="35">
        <f t="shared" si="122"/>
        <v>8726800</v>
      </c>
      <c r="G190" s="40">
        <v>429699</v>
      </c>
      <c r="H190" s="25">
        <f t="shared" si="123"/>
        <v>8593980</v>
      </c>
      <c r="I190" s="16">
        <v>589000</v>
      </c>
      <c r="J190" s="17">
        <f t="shared" si="124"/>
        <v>11780000</v>
      </c>
      <c r="K190" s="28">
        <v>730000</v>
      </c>
      <c r="L190" s="29">
        <f t="shared" si="125"/>
        <v>14600000</v>
      </c>
      <c r="M190" s="47">
        <f t="shared" si="136"/>
        <v>485013</v>
      </c>
      <c r="N190" s="46">
        <f t="shared" si="126"/>
        <v>546259.75</v>
      </c>
      <c r="O190" s="43">
        <f t="shared" si="127"/>
        <v>0.20122249534218839</v>
      </c>
      <c r="P190" s="43">
        <f t="shared" si="128"/>
        <v>0.21337971541926715</v>
      </c>
      <c r="Q190" s="43">
        <f t="shared" si="129"/>
        <v>-7.8241624062545423E-2</v>
      </c>
      <c r="R190" s="43">
        <f t="shared" si="130"/>
        <v>-0.33636058669891011</v>
      </c>
      <c r="S190" s="21">
        <f t="shared" si="131"/>
        <v>142893.86308346718</v>
      </c>
      <c r="T190" s="22">
        <f t="shared" si="116"/>
        <v>689153.61308346712</v>
      </c>
      <c r="U190" s="22">
        <f t="shared" si="117"/>
        <v>403365.88691653282</v>
      </c>
      <c r="V190" s="21">
        <f t="shared" si="132"/>
        <v>436340</v>
      </c>
      <c r="W190" s="21">
        <f t="shared" si="133"/>
        <v>429699</v>
      </c>
      <c r="X190" s="21">
        <f t="shared" si="134"/>
        <v>589000</v>
      </c>
      <c r="Y190" s="21" t="str">
        <f t="shared" si="135"/>
        <v/>
      </c>
      <c r="Z190" s="23">
        <f t="shared" si="118"/>
        <v>485013</v>
      </c>
      <c r="AA190" s="20">
        <f t="shared" si="119"/>
        <v>3</v>
      </c>
      <c r="AB190" s="1" t="s">
        <v>863</v>
      </c>
      <c r="AE190" s="54"/>
      <c r="AF190" s="56">
        <f t="shared" si="115"/>
        <v>0</v>
      </c>
    </row>
    <row r="191" spans="1:32" ht="15" hidden="1" x14ac:dyDescent="0.2">
      <c r="A191" s="5" t="s">
        <v>373</v>
      </c>
      <c r="B191" s="10" t="s">
        <v>374</v>
      </c>
      <c r="C191" s="11" t="s">
        <v>20</v>
      </c>
      <c r="D191" s="12">
        <v>10</v>
      </c>
      <c r="E191" s="36">
        <v>582166</v>
      </c>
      <c r="F191" s="35">
        <f t="shared" si="122"/>
        <v>5821660</v>
      </c>
      <c r="G191" s="40">
        <v>605941</v>
      </c>
      <c r="H191" s="25">
        <f t="shared" si="123"/>
        <v>6059410</v>
      </c>
      <c r="I191" s="16">
        <v>416500</v>
      </c>
      <c r="J191" s="17">
        <f t="shared" si="124"/>
        <v>4165000</v>
      </c>
      <c r="K191" s="28">
        <v>760000</v>
      </c>
      <c r="L191" s="29">
        <f t="shared" si="125"/>
        <v>7600000</v>
      </c>
      <c r="M191" s="47">
        <f t="shared" si="136"/>
        <v>594053.5</v>
      </c>
      <c r="N191" s="46">
        <f t="shared" si="126"/>
        <v>591151.75</v>
      </c>
      <c r="O191" s="43">
        <f t="shared" si="127"/>
        <v>1.5200411738610309E-2</v>
      </c>
      <c r="P191" s="43">
        <f t="shared" si="128"/>
        <v>-2.5017687928691634E-2</v>
      </c>
      <c r="Q191" s="43">
        <f t="shared" si="129"/>
        <v>0.29544317512381546</v>
      </c>
      <c r="R191" s="43">
        <f t="shared" si="130"/>
        <v>-0.28562589893373391</v>
      </c>
      <c r="S191" s="21">
        <f t="shared" si="131"/>
        <v>140608.71348622034</v>
      </c>
      <c r="T191" s="22">
        <f t="shared" si="116"/>
        <v>731760.46348622034</v>
      </c>
      <c r="U191" s="22">
        <f t="shared" si="117"/>
        <v>450543.03651377966</v>
      </c>
      <c r="V191" s="21">
        <f t="shared" si="132"/>
        <v>582166</v>
      </c>
      <c r="W191" s="21">
        <f t="shared" si="133"/>
        <v>605941</v>
      </c>
      <c r="X191" s="21" t="str">
        <f t="shared" si="134"/>
        <v/>
      </c>
      <c r="Y191" s="21" t="str">
        <f t="shared" si="135"/>
        <v/>
      </c>
      <c r="Z191" s="23">
        <f t="shared" si="118"/>
        <v>594053.5</v>
      </c>
      <c r="AA191" s="20">
        <f t="shared" si="119"/>
        <v>2</v>
      </c>
      <c r="AB191" s="1" t="s">
        <v>863</v>
      </c>
      <c r="AE191" s="54"/>
      <c r="AF191" s="56">
        <f t="shared" si="115"/>
        <v>0</v>
      </c>
    </row>
    <row r="192" spans="1:32" s="61" customFormat="1" ht="345" customHeight="1" x14ac:dyDescent="0.2">
      <c r="A192" s="74" t="s">
        <v>375</v>
      </c>
      <c r="B192" s="116" t="s">
        <v>376</v>
      </c>
      <c r="C192" s="78" t="s">
        <v>17</v>
      </c>
      <c r="D192" s="189">
        <v>500</v>
      </c>
      <c r="E192" s="222">
        <v>7688</v>
      </c>
      <c r="F192" s="183">
        <f t="shared" si="122"/>
        <v>3844000</v>
      </c>
      <c r="G192" s="191">
        <v>8020</v>
      </c>
      <c r="H192" s="184">
        <f t="shared" si="123"/>
        <v>4010000</v>
      </c>
      <c r="I192" s="188">
        <v>23500</v>
      </c>
      <c r="J192" s="224">
        <f t="shared" si="124"/>
        <v>11750000</v>
      </c>
      <c r="K192" s="192">
        <v>46000</v>
      </c>
      <c r="L192" s="220">
        <f t="shared" si="125"/>
        <v>23000000</v>
      </c>
      <c r="M192" s="85">
        <f t="shared" si="136"/>
        <v>13069.333333333334</v>
      </c>
      <c r="N192" s="230">
        <f t="shared" si="126"/>
        <v>21302</v>
      </c>
      <c r="O192" s="226">
        <f t="shared" si="127"/>
        <v>0.63909492066472628</v>
      </c>
      <c r="P192" s="226">
        <f t="shared" si="128"/>
        <v>0.62350952962163175</v>
      </c>
      <c r="Q192" s="226">
        <f t="shared" si="129"/>
        <v>-0.10318279973711397</v>
      </c>
      <c r="R192" s="226">
        <f t="shared" si="130"/>
        <v>-1.1594216505492443</v>
      </c>
      <c r="S192" s="227">
        <f t="shared" si="131"/>
        <v>18042.310716756874</v>
      </c>
      <c r="T192" s="228">
        <f t="shared" si="116"/>
        <v>39344.310716756874</v>
      </c>
      <c r="U192" s="228">
        <f t="shared" si="117"/>
        <v>3259.6892832431258</v>
      </c>
      <c r="V192" s="227">
        <f t="shared" si="132"/>
        <v>7688</v>
      </c>
      <c r="W192" s="227">
        <f t="shared" si="133"/>
        <v>8020</v>
      </c>
      <c r="X192" s="227">
        <f t="shared" si="134"/>
        <v>23500</v>
      </c>
      <c r="Y192" s="227" t="str">
        <f t="shared" si="135"/>
        <v/>
      </c>
      <c r="Z192" s="86">
        <f t="shared" si="118"/>
        <v>13069.333333333334</v>
      </c>
      <c r="AA192" s="229">
        <f t="shared" si="119"/>
        <v>3</v>
      </c>
      <c r="AB192" s="73" t="s">
        <v>863</v>
      </c>
      <c r="AC192" s="73"/>
      <c r="AD192" s="73"/>
      <c r="AE192" s="186">
        <v>30</v>
      </c>
      <c r="AF192" s="187">
        <f t="shared" si="115"/>
        <v>392080</v>
      </c>
    </row>
    <row r="193" spans="1:32" ht="15" hidden="1" x14ac:dyDescent="0.2">
      <c r="A193" s="5" t="s">
        <v>377</v>
      </c>
      <c r="B193" s="10" t="s">
        <v>378</v>
      </c>
      <c r="C193" s="11" t="s">
        <v>17</v>
      </c>
      <c r="D193" s="12">
        <v>500</v>
      </c>
      <c r="E193" s="36">
        <v>6888</v>
      </c>
      <c r="F193" s="35">
        <f t="shared" si="122"/>
        <v>3444000</v>
      </c>
      <c r="G193" s="40">
        <v>7529</v>
      </c>
      <c r="H193" s="25">
        <f t="shared" si="123"/>
        <v>3764500</v>
      </c>
      <c r="I193" s="16">
        <v>8900</v>
      </c>
      <c r="J193" s="17">
        <f t="shared" si="124"/>
        <v>4450000</v>
      </c>
      <c r="K193" s="28">
        <v>17900</v>
      </c>
      <c r="L193" s="29">
        <f t="shared" si="125"/>
        <v>8950000</v>
      </c>
      <c r="M193" s="47">
        <f t="shared" si="136"/>
        <v>7772.333333333333</v>
      </c>
      <c r="N193" s="46">
        <f t="shared" si="126"/>
        <v>10304.25</v>
      </c>
      <c r="O193" s="43">
        <f t="shared" si="127"/>
        <v>0.33153795763883831</v>
      </c>
      <c r="P193" s="43">
        <f t="shared" si="128"/>
        <v>0.26933061600795793</v>
      </c>
      <c r="Q193" s="43">
        <f t="shared" si="129"/>
        <v>0.13627871994565344</v>
      </c>
      <c r="R193" s="43">
        <f t="shared" si="130"/>
        <v>-0.73714729359244968</v>
      </c>
      <c r="S193" s="21">
        <f t="shared" si="131"/>
        <v>5132.9040756671075</v>
      </c>
      <c r="T193" s="22">
        <f t="shared" si="116"/>
        <v>15437.154075667107</v>
      </c>
      <c r="U193" s="22">
        <f t="shared" si="117"/>
        <v>5171.3459243328925</v>
      </c>
      <c r="V193" s="21">
        <f t="shared" si="132"/>
        <v>6888</v>
      </c>
      <c r="W193" s="21">
        <f t="shared" si="133"/>
        <v>7529</v>
      </c>
      <c r="X193" s="21">
        <f t="shared" si="134"/>
        <v>8900</v>
      </c>
      <c r="Y193" s="21" t="str">
        <f t="shared" si="135"/>
        <v/>
      </c>
      <c r="Z193" s="23">
        <f t="shared" si="118"/>
        <v>7772.333333333333</v>
      </c>
      <c r="AA193" s="20">
        <f t="shared" si="119"/>
        <v>3</v>
      </c>
      <c r="AB193" s="1" t="s">
        <v>863</v>
      </c>
      <c r="AE193" s="54"/>
      <c r="AF193" s="56">
        <f t="shared" si="115"/>
        <v>0</v>
      </c>
    </row>
    <row r="194" spans="1:32" ht="25.5" hidden="1" x14ac:dyDescent="0.2">
      <c r="A194" s="5" t="s">
        <v>379</v>
      </c>
      <c r="B194" s="10" t="s">
        <v>380</v>
      </c>
      <c r="C194" s="11" t="s">
        <v>20</v>
      </c>
      <c r="D194" s="12">
        <v>10</v>
      </c>
      <c r="E194" s="36">
        <v>155668</v>
      </c>
      <c r="F194" s="35">
        <f t="shared" si="122"/>
        <v>1556680</v>
      </c>
      <c r="G194" s="40">
        <v>162323</v>
      </c>
      <c r="H194" s="25">
        <f t="shared" si="123"/>
        <v>1623230</v>
      </c>
      <c r="I194" s="16">
        <v>205000</v>
      </c>
      <c r="J194" s="17">
        <f t="shared" si="124"/>
        <v>2050000</v>
      </c>
      <c r="K194" s="28">
        <v>440000</v>
      </c>
      <c r="L194" s="29">
        <f t="shared" si="125"/>
        <v>4400000</v>
      </c>
      <c r="M194" s="47">
        <f t="shared" si="136"/>
        <v>174330.33333333334</v>
      </c>
      <c r="N194" s="46">
        <f t="shared" si="126"/>
        <v>240747.75</v>
      </c>
      <c r="O194" s="43">
        <f t="shared" si="127"/>
        <v>0.35339790299182439</v>
      </c>
      <c r="P194" s="43">
        <f t="shared" si="128"/>
        <v>0.32575486167575818</v>
      </c>
      <c r="Q194" s="43">
        <f t="shared" si="129"/>
        <v>0.14848633060952798</v>
      </c>
      <c r="R194" s="43">
        <f t="shared" si="130"/>
        <v>-0.82763909527711066</v>
      </c>
      <c r="S194" s="21">
        <f t="shared" si="131"/>
        <v>134620.90728257381</v>
      </c>
      <c r="T194" s="22">
        <f t="shared" si="116"/>
        <v>375368.65728257381</v>
      </c>
      <c r="U194" s="22">
        <f t="shared" si="117"/>
        <v>106126.84271742619</v>
      </c>
      <c r="V194" s="21">
        <f t="shared" si="132"/>
        <v>155668</v>
      </c>
      <c r="W194" s="21">
        <f t="shared" si="133"/>
        <v>162323</v>
      </c>
      <c r="X194" s="21">
        <f t="shared" si="134"/>
        <v>205000</v>
      </c>
      <c r="Y194" s="21" t="str">
        <f t="shared" si="135"/>
        <v/>
      </c>
      <c r="Z194" s="23">
        <f t="shared" si="118"/>
        <v>174330.33333333334</v>
      </c>
      <c r="AA194" s="20">
        <f t="shared" si="119"/>
        <v>3</v>
      </c>
      <c r="AB194" s="1" t="s">
        <v>863</v>
      </c>
      <c r="AE194" s="54"/>
      <c r="AF194" s="56">
        <f t="shared" si="115"/>
        <v>0</v>
      </c>
    </row>
    <row r="195" spans="1:32" ht="25.5" hidden="1" x14ac:dyDescent="0.2">
      <c r="A195" s="5" t="s">
        <v>381</v>
      </c>
      <c r="B195" s="10" t="s">
        <v>382</v>
      </c>
      <c r="C195" s="11" t="s">
        <v>20</v>
      </c>
      <c r="D195" s="12">
        <v>10</v>
      </c>
      <c r="E195" s="36">
        <v>135201</v>
      </c>
      <c r="F195" s="35">
        <f t="shared" si="122"/>
        <v>1352010</v>
      </c>
      <c r="G195" s="40">
        <v>123749</v>
      </c>
      <c r="H195" s="25">
        <f t="shared" si="123"/>
        <v>1237490</v>
      </c>
      <c r="I195" s="16">
        <v>180200</v>
      </c>
      <c r="J195" s="17">
        <f t="shared" si="124"/>
        <v>1802000</v>
      </c>
      <c r="K195" s="28">
        <v>467000</v>
      </c>
      <c r="L195" s="29">
        <f t="shared" si="125"/>
        <v>4670000</v>
      </c>
      <c r="M195" s="47">
        <f t="shared" si="136"/>
        <v>146383.33333333334</v>
      </c>
      <c r="N195" s="46">
        <f t="shared" si="126"/>
        <v>226537.5</v>
      </c>
      <c r="O195" s="43">
        <f t="shared" si="127"/>
        <v>0.40318490316172817</v>
      </c>
      <c r="P195" s="43">
        <f t="shared" si="128"/>
        <v>0.45373723997130722</v>
      </c>
      <c r="Q195" s="43">
        <f t="shared" si="129"/>
        <v>0.20454670860232849</v>
      </c>
      <c r="R195" s="43">
        <f t="shared" si="130"/>
        <v>-1.0614688517353641</v>
      </c>
      <c r="S195" s="21">
        <f t="shared" si="131"/>
        <v>162149.32395480407</v>
      </c>
      <c r="T195" s="22">
        <f t="shared" si="116"/>
        <v>388686.8239548041</v>
      </c>
      <c r="U195" s="22">
        <f t="shared" si="117"/>
        <v>64388.176045195927</v>
      </c>
      <c r="V195" s="21">
        <f t="shared" si="132"/>
        <v>135201</v>
      </c>
      <c r="W195" s="21">
        <f t="shared" si="133"/>
        <v>123749</v>
      </c>
      <c r="X195" s="21">
        <f t="shared" si="134"/>
        <v>180200</v>
      </c>
      <c r="Y195" s="21" t="str">
        <f t="shared" si="135"/>
        <v/>
      </c>
      <c r="Z195" s="23">
        <f t="shared" si="118"/>
        <v>146383.33333333334</v>
      </c>
      <c r="AA195" s="20">
        <f t="shared" si="119"/>
        <v>3</v>
      </c>
      <c r="AB195" s="1" t="s">
        <v>863</v>
      </c>
      <c r="AE195" s="54"/>
      <c r="AF195" s="56">
        <f t="shared" si="115"/>
        <v>0</v>
      </c>
    </row>
    <row r="196" spans="1:32" ht="25.5" hidden="1" x14ac:dyDescent="0.2">
      <c r="A196" s="5" t="s">
        <v>383</v>
      </c>
      <c r="B196" s="10" t="s">
        <v>384</v>
      </c>
      <c r="C196" s="11" t="s">
        <v>20</v>
      </c>
      <c r="D196" s="12">
        <v>10</v>
      </c>
      <c r="E196" s="36">
        <v>185471</v>
      </c>
      <c r="F196" s="35">
        <f t="shared" si="122"/>
        <v>1854710</v>
      </c>
      <c r="G196" s="40">
        <v>183387</v>
      </c>
      <c r="H196" s="25">
        <f t="shared" si="123"/>
        <v>1833870</v>
      </c>
      <c r="I196" s="15">
        <v>205000</v>
      </c>
      <c r="J196" s="17">
        <f t="shared" si="124"/>
        <v>2050000</v>
      </c>
      <c r="K196" s="28">
        <v>222000</v>
      </c>
      <c r="L196" s="29">
        <f t="shared" si="125"/>
        <v>2220000</v>
      </c>
      <c r="M196" s="47">
        <f>N196</f>
        <v>198964.5</v>
      </c>
      <c r="N196" s="46">
        <f t="shared" si="126"/>
        <v>198964.5</v>
      </c>
      <c r="O196" s="43">
        <f t="shared" si="127"/>
        <v>6.7818630961804738E-2</v>
      </c>
      <c r="P196" s="43">
        <f t="shared" si="128"/>
        <v>7.8292861289325444E-2</v>
      </c>
      <c r="Q196" s="43">
        <f t="shared" si="129"/>
        <v>-3.0334557169746423E-2</v>
      </c>
      <c r="R196" s="43">
        <f t="shared" si="130"/>
        <v>-0.11577693508138376</v>
      </c>
      <c r="S196" s="21">
        <f t="shared" si="131"/>
        <v>18182.359298690219</v>
      </c>
      <c r="T196" s="22">
        <f t="shared" si="116"/>
        <v>217146.85929869022</v>
      </c>
      <c r="U196" s="22">
        <f t="shared" si="117"/>
        <v>180782.14070130978</v>
      </c>
      <c r="V196" s="21">
        <f t="shared" si="132"/>
        <v>185471</v>
      </c>
      <c r="W196" s="21">
        <f t="shared" si="133"/>
        <v>183387</v>
      </c>
      <c r="X196" s="21">
        <f t="shared" si="134"/>
        <v>205000</v>
      </c>
      <c r="Y196" s="21" t="str">
        <f t="shared" si="135"/>
        <v/>
      </c>
      <c r="Z196" s="23">
        <f t="shared" si="118"/>
        <v>191286</v>
      </c>
      <c r="AA196" s="20">
        <f t="shared" si="119"/>
        <v>3</v>
      </c>
      <c r="AB196" s="44" t="s">
        <v>873</v>
      </c>
      <c r="AE196" s="54"/>
      <c r="AF196" s="56">
        <f t="shared" si="115"/>
        <v>0</v>
      </c>
    </row>
    <row r="197" spans="1:32" ht="25.5" hidden="1" x14ac:dyDescent="0.2">
      <c r="A197" s="5" t="s">
        <v>385</v>
      </c>
      <c r="B197" s="10" t="s">
        <v>386</v>
      </c>
      <c r="C197" s="11" t="s">
        <v>20</v>
      </c>
      <c r="D197" s="12">
        <v>10</v>
      </c>
      <c r="E197" s="36">
        <v>125456</v>
      </c>
      <c r="F197" s="35">
        <f t="shared" si="122"/>
        <v>1254560</v>
      </c>
      <c r="G197" s="40">
        <v>124681</v>
      </c>
      <c r="H197" s="25">
        <f t="shared" si="123"/>
        <v>1246810</v>
      </c>
      <c r="I197" s="15">
        <v>112000</v>
      </c>
      <c r="J197" s="17">
        <f t="shared" si="124"/>
        <v>1120000</v>
      </c>
      <c r="K197" s="28">
        <v>328000</v>
      </c>
      <c r="L197" s="29">
        <f t="shared" si="125"/>
        <v>3280000</v>
      </c>
      <c r="M197" s="47">
        <f t="shared" si="136"/>
        <v>120712.33333333333</v>
      </c>
      <c r="N197" s="42">
        <f t="shared" si="126"/>
        <v>172534.25</v>
      </c>
      <c r="O197" s="43">
        <f t="shared" si="127"/>
        <v>0.27286321411545822</v>
      </c>
      <c r="P197" s="43">
        <f t="shared" si="128"/>
        <v>0.27735507587623909</v>
      </c>
      <c r="Q197" s="43">
        <f t="shared" si="129"/>
        <v>0.35085352618393162</v>
      </c>
      <c r="R197" s="43">
        <f t="shared" si="130"/>
        <v>-0.90107181617562881</v>
      </c>
      <c r="S197" s="21">
        <f t="shared" si="131"/>
        <v>103827.24434487318</v>
      </c>
      <c r="T197" s="22">
        <f t="shared" si="116"/>
        <v>276361.49434487318</v>
      </c>
      <c r="U197" s="22">
        <f t="shared" si="117"/>
        <v>68707.005655126821</v>
      </c>
      <c r="V197" s="21">
        <f t="shared" si="132"/>
        <v>125456</v>
      </c>
      <c r="W197" s="21">
        <f t="shared" si="133"/>
        <v>124681</v>
      </c>
      <c r="X197" s="21">
        <f t="shared" si="134"/>
        <v>112000</v>
      </c>
      <c r="Y197" s="21" t="str">
        <f t="shared" si="135"/>
        <v/>
      </c>
      <c r="Z197" s="23">
        <f t="shared" si="118"/>
        <v>120712.33333333333</v>
      </c>
      <c r="AA197" s="20">
        <f t="shared" si="119"/>
        <v>3</v>
      </c>
      <c r="AB197" s="1" t="s">
        <v>863</v>
      </c>
      <c r="AE197" s="54"/>
      <c r="AF197" s="56">
        <f t="shared" si="115"/>
        <v>0</v>
      </c>
    </row>
    <row r="198" spans="1:32" ht="38.25" hidden="1" x14ac:dyDescent="0.2">
      <c r="A198" s="5" t="s">
        <v>387</v>
      </c>
      <c r="B198" s="10" t="s">
        <v>388</v>
      </c>
      <c r="C198" s="11" t="s">
        <v>20</v>
      </c>
      <c r="D198" s="12">
        <v>10</v>
      </c>
      <c r="E198" s="36">
        <v>159784</v>
      </c>
      <c r="F198" s="35">
        <f t="shared" si="122"/>
        <v>1597840</v>
      </c>
      <c r="G198" s="40">
        <v>172667</v>
      </c>
      <c r="H198" s="25">
        <f t="shared" si="123"/>
        <v>1726670</v>
      </c>
      <c r="I198" s="15">
        <v>94500</v>
      </c>
      <c r="J198" s="17">
        <f t="shared" si="124"/>
        <v>945000</v>
      </c>
      <c r="K198" s="28">
        <v>465000</v>
      </c>
      <c r="L198" s="29">
        <f t="shared" si="125"/>
        <v>4650000</v>
      </c>
      <c r="M198" s="47">
        <f t="shared" si="136"/>
        <v>142317</v>
      </c>
      <c r="N198" s="42">
        <f t="shared" si="126"/>
        <v>222987.75</v>
      </c>
      <c r="O198" s="43">
        <f t="shared" si="127"/>
        <v>0.28344045805206786</v>
      </c>
      <c r="P198" s="43">
        <f t="shared" si="128"/>
        <v>0.22566598389373405</v>
      </c>
      <c r="Q198" s="43">
        <f t="shared" si="129"/>
        <v>0.57620990390727744</v>
      </c>
      <c r="R198" s="43">
        <f t="shared" si="130"/>
        <v>-1.0853163458530792</v>
      </c>
      <c r="S198" s="21">
        <f t="shared" si="131"/>
        <v>164930.2104373746</v>
      </c>
      <c r="T198" s="22">
        <f t="shared" si="116"/>
        <v>387917.9604373746</v>
      </c>
      <c r="U198" s="22">
        <f t="shared" si="117"/>
        <v>58057.539562625403</v>
      </c>
      <c r="V198" s="21">
        <f t="shared" si="132"/>
        <v>159784</v>
      </c>
      <c r="W198" s="21">
        <f t="shared" si="133"/>
        <v>172667</v>
      </c>
      <c r="X198" s="21">
        <f t="shared" si="134"/>
        <v>94500</v>
      </c>
      <c r="Y198" s="21" t="str">
        <f t="shared" si="135"/>
        <v/>
      </c>
      <c r="Z198" s="23">
        <f t="shared" si="118"/>
        <v>142317</v>
      </c>
      <c r="AA198" s="20">
        <f t="shared" si="119"/>
        <v>3</v>
      </c>
      <c r="AB198" s="1" t="s">
        <v>863</v>
      </c>
      <c r="AE198" s="54"/>
      <c r="AF198" s="56">
        <f t="shared" si="115"/>
        <v>0</v>
      </c>
    </row>
    <row r="199" spans="1:32" ht="25.5" hidden="1" x14ac:dyDescent="0.2">
      <c r="A199" s="5" t="s">
        <v>389</v>
      </c>
      <c r="B199" s="10" t="s">
        <v>390</v>
      </c>
      <c r="C199" s="11" t="s">
        <v>20</v>
      </c>
      <c r="D199" s="12">
        <v>10</v>
      </c>
      <c r="E199" s="36">
        <v>198557</v>
      </c>
      <c r="F199" s="35">
        <f t="shared" si="122"/>
        <v>1985570</v>
      </c>
      <c r="G199" s="40">
        <v>204742</v>
      </c>
      <c r="H199" s="25">
        <f t="shared" si="123"/>
        <v>2047420</v>
      </c>
      <c r="I199" s="15">
        <v>64800</v>
      </c>
      <c r="J199" s="17">
        <f t="shared" si="124"/>
        <v>648000</v>
      </c>
      <c r="K199" s="28">
        <v>374000</v>
      </c>
      <c r="L199" s="29">
        <f t="shared" si="125"/>
        <v>3740000</v>
      </c>
      <c r="M199" s="47">
        <f t="shared" si="136"/>
        <v>201649.5</v>
      </c>
      <c r="N199" s="42">
        <f t="shared" si="126"/>
        <v>210524.75</v>
      </c>
      <c r="O199" s="43">
        <f t="shared" si="127"/>
        <v>5.6847235301312526E-2</v>
      </c>
      <c r="P199" s="43">
        <f t="shared" si="128"/>
        <v>2.7468266795234286E-2</v>
      </c>
      <c r="Q199" s="43">
        <f t="shared" si="129"/>
        <v>0.69219771072047354</v>
      </c>
      <c r="R199" s="43">
        <f t="shared" si="130"/>
        <v>-0.77651321281702024</v>
      </c>
      <c r="S199" s="21">
        <f t="shared" si="131"/>
        <v>126670.86926723392</v>
      </c>
      <c r="T199" s="22">
        <f t="shared" si="116"/>
        <v>337195.61926723394</v>
      </c>
      <c r="U199" s="22">
        <f t="shared" si="117"/>
        <v>83853.880732766076</v>
      </c>
      <c r="V199" s="21">
        <f t="shared" si="132"/>
        <v>198557</v>
      </c>
      <c r="W199" s="21">
        <f t="shared" si="133"/>
        <v>204742</v>
      </c>
      <c r="X199" s="21" t="str">
        <f t="shared" si="134"/>
        <v/>
      </c>
      <c r="Y199" s="21" t="str">
        <f t="shared" si="135"/>
        <v/>
      </c>
      <c r="Z199" s="23">
        <f t="shared" si="118"/>
        <v>201649.5</v>
      </c>
      <c r="AA199" s="20">
        <f t="shared" si="119"/>
        <v>2</v>
      </c>
      <c r="AB199" s="1" t="s">
        <v>863</v>
      </c>
      <c r="AE199" s="54"/>
      <c r="AF199" s="56">
        <f t="shared" si="115"/>
        <v>0</v>
      </c>
    </row>
    <row r="200" spans="1:32" ht="15.75" hidden="1" x14ac:dyDescent="0.2">
      <c r="A200" s="8">
        <v>9</v>
      </c>
      <c r="B200" s="255" t="s">
        <v>391</v>
      </c>
      <c r="C200" s="255"/>
      <c r="D200" s="255"/>
      <c r="E200" s="255"/>
      <c r="F200" s="255"/>
      <c r="G200" s="49"/>
      <c r="H200" s="49"/>
      <c r="I200" s="49"/>
      <c r="J200" s="49"/>
      <c r="K200" s="49"/>
      <c r="L200" s="49"/>
      <c r="M200" s="59"/>
      <c r="N200" s="256"/>
      <c r="O200" s="257"/>
      <c r="P200" s="257"/>
      <c r="Q200" s="257"/>
      <c r="R200" s="257"/>
      <c r="S200" s="257"/>
      <c r="T200" s="257"/>
      <c r="U200" s="257"/>
      <c r="V200" s="257"/>
      <c r="W200" s="257"/>
      <c r="X200" s="257"/>
      <c r="Y200" s="257"/>
      <c r="Z200" s="257"/>
      <c r="AA200" s="258"/>
      <c r="AB200" s="1" t="s">
        <v>863</v>
      </c>
      <c r="AE200" s="54"/>
      <c r="AF200" s="56">
        <f t="shared" si="115"/>
        <v>0</v>
      </c>
    </row>
    <row r="201" spans="1:32" ht="15" hidden="1" x14ac:dyDescent="0.2">
      <c r="A201" s="5" t="s">
        <v>392</v>
      </c>
      <c r="B201" s="10" t="s">
        <v>393</v>
      </c>
      <c r="C201" s="11" t="s">
        <v>41</v>
      </c>
      <c r="D201" s="12">
        <v>20</v>
      </c>
      <c r="E201" s="36">
        <v>149660</v>
      </c>
      <c r="F201" s="35">
        <f t="shared" ref="F201:F264" si="137">+D201*E201</f>
        <v>2993200</v>
      </c>
      <c r="G201" s="40">
        <v>160400</v>
      </c>
      <c r="H201" s="25">
        <f t="shared" ref="H201:H264" si="138">+D201*G201</f>
        <v>3208000</v>
      </c>
      <c r="I201" s="16">
        <v>31876</v>
      </c>
      <c r="J201" s="17">
        <f t="shared" ref="J201:J264" si="139">+I201*D201</f>
        <v>637520</v>
      </c>
      <c r="K201" s="28">
        <v>25000</v>
      </c>
      <c r="L201" s="29">
        <f t="shared" ref="L201:L264" si="140">+K201*D201</f>
        <v>500000</v>
      </c>
      <c r="M201" s="47">
        <f t="shared" si="136"/>
        <v>91734</v>
      </c>
      <c r="N201" s="42">
        <f t="shared" ref="N201:N264" si="141">AVERAGE(E201,G201,I201,K201)</f>
        <v>91734</v>
      </c>
      <c r="O201" s="43">
        <f t="shared" ref="O201:O264" si="142">1-E201/N201</f>
        <v>-0.63145616674297433</v>
      </c>
      <c r="P201" s="43">
        <f t="shared" ref="P201:P264" si="143">1-G201/N201</f>
        <v>-0.74853380426014349</v>
      </c>
      <c r="Q201" s="43">
        <f t="shared" ref="Q201:Q264" si="144">1-I201/N201</f>
        <v>0.65251706019578348</v>
      </c>
      <c r="R201" s="43">
        <f t="shared" ref="R201:R264" si="145">1-K201/N201</f>
        <v>0.72747291080733423</v>
      </c>
      <c r="S201" s="21">
        <f t="shared" ref="S201:S264" si="146">STDEV(E201,G201,I201,K201)</f>
        <v>73273.114560071306</v>
      </c>
      <c r="T201" s="22">
        <f t="shared" si="116"/>
        <v>165007.11456007132</v>
      </c>
      <c r="U201" s="22">
        <f t="shared" si="117"/>
        <v>18460.885439928694</v>
      </c>
      <c r="V201" s="21">
        <f t="shared" ref="V201:V264" si="147">IF(AND(E201&lt;=$T201,E201&gt;=$U201),E201,"")</f>
        <v>149660</v>
      </c>
      <c r="W201" s="21">
        <f t="shared" ref="W201:W264" si="148">IF(AND(G201&lt;=$T201,G201&gt;=$U201),G201,"")</f>
        <v>160400</v>
      </c>
      <c r="X201" s="21">
        <f t="shared" ref="X201:X264" si="149">IF(AND(I201&lt;=$T201,I201&gt;=$U201),I201,"")</f>
        <v>31876</v>
      </c>
      <c r="Y201" s="21">
        <f t="shared" ref="Y201:Y264" si="150">IF(AND(K201&lt;=$T201,K201&gt;=$U201),K201,"")</f>
        <v>25000</v>
      </c>
      <c r="Z201" s="23">
        <f t="shared" si="118"/>
        <v>91734</v>
      </c>
      <c r="AA201" s="20">
        <f t="shared" si="119"/>
        <v>4</v>
      </c>
      <c r="AB201" s="1" t="s">
        <v>863</v>
      </c>
      <c r="AE201" s="54"/>
      <c r="AF201" s="56">
        <f t="shared" si="115"/>
        <v>0</v>
      </c>
    </row>
    <row r="202" spans="1:32" ht="15" hidden="1" x14ac:dyDescent="0.2">
      <c r="A202" s="5" t="s">
        <v>394</v>
      </c>
      <c r="B202" s="10" t="s">
        <v>395</v>
      </c>
      <c r="C202" s="11" t="s">
        <v>20</v>
      </c>
      <c r="D202" s="12">
        <v>40</v>
      </c>
      <c r="E202" s="36">
        <v>44800</v>
      </c>
      <c r="F202" s="35">
        <f t="shared" si="137"/>
        <v>1792000</v>
      </c>
      <c r="G202" s="40">
        <v>42225</v>
      </c>
      <c r="H202" s="25">
        <f t="shared" si="138"/>
        <v>1689000</v>
      </c>
      <c r="I202" s="16">
        <v>26500</v>
      </c>
      <c r="J202" s="17">
        <f t="shared" si="139"/>
        <v>1060000</v>
      </c>
      <c r="K202" s="28">
        <v>14000</v>
      </c>
      <c r="L202" s="29">
        <f t="shared" si="140"/>
        <v>560000</v>
      </c>
      <c r="M202" s="47">
        <f t="shared" si="136"/>
        <v>37841.666666666664</v>
      </c>
      <c r="N202" s="42">
        <f t="shared" si="141"/>
        <v>31881.25</v>
      </c>
      <c r="O202" s="43">
        <f t="shared" si="142"/>
        <v>-0.40521466379141335</v>
      </c>
      <c r="P202" s="43">
        <f t="shared" si="143"/>
        <v>-0.32444618702215244</v>
      </c>
      <c r="Q202" s="43">
        <f t="shared" si="144"/>
        <v>0.16879043324838272</v>
      </c>
      <c r="R202" s="43">
        <f t="shared" si="145"/>
        <v>0.5608704175651833</v>
      </c>
      <c r="S202" s="21">
        <f t="shared" si="146"/>
        <v>14405.834683095134</v>
      </c>
      <c r="T202" s="22">
        <f t="shared" si="116"/>
        <v>46287.084683095134</v>
      </c>
      <c r="U202" s="22">
        <f t="shared" si="117"/>
        <v>17475.415316904866</v>
      </c>
      <c r="V202" s="21">
        <f t="shared" si="147"/>
        <v>44800</v>
      </c>
      <c r="W202" s="21">
        <f t="shared" si="148"/>
        <v>42225</v>
      </c>
      <c r="X202" s="21">
        <f t="shared" si="149"/>
        <v>26500</v>
      </c>
      <c r="Y202" s="21" t="str">
        <f t="shared" si="150"/>
        <v/>
      </c>
      <c r="Z202" s="23">
        <f t="shared" si="118"/>
        <v>37841.666666666664</v>
      </c>
      <c r="AA202" s="20">
        <f t="shared" si="119"/>
        <v>3</v>
      </c>
      <c r="AB202" s="1" t="s">
        <v>863</v>
      </c>
      <c r="AE202" s="54"/>
      <c r="AF202" s="56">
        <f t="shared" si="115"/>
        <v>0</v>
      </c>
    </row>
    <row r="203" spans="1:32" ht="15" hidden="1" x14ac:dyDescent="0.2">
      <c r="A203" s="5" t="s">
        <v>396</v>
      </c>
      <c r="B203" s="10" t="s">
        <v>397</v>
      </c>
      <c r="C203" s="11" t="s">
        <v>41</v>
      </c>
      <c r="D203" s="12">
        <v>60</v>
      </c>
      <c r="E203" s="36">
        <v>137200</v>
      </c>
      <c r="F203" s="35">
        <f t="shared" si="137"/>
        <v>8232000</v>
      </c>
      <c r="G203" s="40">
        <v>150088</v>
      </c>
      <c r="H203" s="25">
        <f t="shared" si="138"/>
        <v>9005280</v>
      </c>
      <c r="I203" s="16">
        <v>99800</v>
      </c>
      <c r="J203" s="17">
        <f t="shared" si="139"/>
        <v>5988000</v>
      </c>
      <c r="K203" s="28">
        <v>60000</v>
      </c>
      <c r="L203" s="29">
        <f t="shared" si="140"/>
        <v>3600000</v>
      </c>
      <c r="M203" s="47">
        <f t="shared" si="136"/>
        <v>129029.33333333333</v>
      </c>
      <c r="N203" s="42">
        <f t="shared" si="141"/>
        <v>111772</v>
      </c>
      <c r="O203" s="43">
        <f t="shared" si="142"/>
        <v>-0.22749883691801176</v>
      </c>
      <c r="P203" s="43">
        <f t="shared" si="143"/>
        <v>-0.34280499588447921</v>
      </c>
      <c r="Q203" s="43">
        <f t="shared" si="144"/>
        <v>0.10711090434097981</v>
      </c>
      <c r="R203" s="43">
        <f t="shared" si="145"/>
        <v>0.46319292846151094</v>
      </c>
      <c r="S203" s="21">
        <f t="shared" si="146"/>
        <v>40572.436489156855</v>
      </c>
      <c r="T203" s="22">
        <f t="shared" si="116"/>
        <v>152344.43648915685</v>
      </c>
      <c r="U203" s="22">
        <f t="shared" si="117"/>
        <v>71199.563510843145</v>
      </c>
      <c r="V203" s="21">
        <f t="shared" si="147"/>
        <v>137200</v>
      </c>
      <c r="W203" s="21">
        <f t="shared" si="148"/>
        <v>150088</v>
      </c>
      <c r="X203" s="21">
        <f t="shared" si="149"/>
        <v>99800</v>
      </c>
      <c r="Y203" s="21" t="str">
        <f t="shared" si="150"/>
        <v/>
      </c>
      <c r="Z203" s="23">
        <f t="shared" si="118"/>
        <v>129029.33333333333</v>
      </c>
      <c r="AA203" s="20">
        <f t="shared" si="119"/>
        <v>3</v>
      </c>
      <c r="AB203" s="1" t="s">
        <v>863</v>
      </c>
      <c r="AE203" s="54"/>
      <c r="AF203" s="56">
        <f t="shared" ref="AF203:AF266" si="151">+AE203*M203</f>
        <v>0</v>
      </c>
    </row>
    <row r="204" spans="1:32" ht="15" hidden="1" x14ac:dyDescent="0.2">
      <c r="A204" s="5" t="s">
        <v>398</v>
      </c>
      <c r="B204" s="10" t="s">
        <v>399</v>
      </c>
      <c r="C204" s="11" t="s">
        <v>20</v>
      </c>
      <c r="D204" s="12">
        <v>7</v>
      </c>
      <c r="E204" s="36">
        <v>72800</v>
      </c>
      <c r="F204" s="35">
        <f t="shared" si="137"/>
        <v>509600</v>
      </c>
      <c r="G204" s="40">
        <v>77875</v>
      </c>
      <c r="H204" s="25">
        <f t="shared" si="138"/>
        <v>545125</v>
      </c>
      <c r="I204" s="16">
        <v>34900</v>
      </c>
      <c r="J204" s="17">
        <f t="shared" si="139"/>
        <v>244300</v>
      </c>
      <c r="K204" s="28">
        <v>30000</v>
      </c>
      <c r="L204" s="29">
        <f t="shared" si="140"/>
        <v>210000</v>
      </c>
      <c r="M204" s="47">
        <f t="shared" si="136"/>
        <v>53893.75</v>
      </c>
      <c r="N204" s="42">
        <f t="shared" si="141"/>
        <v>53893.75</v>
      </c>
      <c r="O204" s="43">
        <f t="shared" si="142"/>
        <v>-0.35080598399628893</v>
      </c>
      <c r="P204" s="43">
        <f t="shared" si="143"/>
        <v>-0.4449727473037226</v>
      </c>
      <c r="Q204" s="43">
        <f t="shared" si="144"/>
        <v>0.35242954888089995</v>
      </c>
      <c r="R204" s="43">
        <f t="shared" si="145"/>
        <v>0.4433491824191117</v>
      </c>
      <c r="S204" s="21">
        <f t="shared" si="146"/>
        <v>24928.032872985921</v>
      </c>
      <c r="T204" s="22">
        <f t="shared" ref="T204:T267" si="152">N204+S204</f>
        <v>78821.782872985917</v>
      </c>
      <c r="U204" s="22">
        <f t="shared" ref="U204:U267" si="153">N204-S204</f>
        <v>28965.717127014079</v>
      </c>
      <c r="V204" s="21">
        <f t="shared" si="147"/>
        <v>72800</v>
      </c>
      <c r="W204" s="21">
        <f t="shared" si="148"/>
        <v>77875</v>
      </c>
      <c r="X204" s="21">
        <f t="shared" si="149"/>
        <v>34900</v>
      </c>
      <c r="Y204" s="21">
        <f t="shared" si="150"/>
        <v>30000</v>
      </c>
      <c r="Z204" s="23">
        <f t="shared" ref="Z204:Z267" si="154">AVERAGE(V204:Y204)</f>
        <v>53893.75</v>
      </c>
      <c r="AA204" s="20">
        <f t="shared" ref="AA204:AA267" si="155">COUNT(V204:Y204)</f>
        <v>4</v>
      </c>
      <c r="AB204" s="1" t="s">
        <v>863</v>
      </c>
      <c r="AE204" s="54"/>
      <c r="AF204" s="56">
        <f t="shared" si="151"/>
        <v>0</v>
      </c>
    </row>
    <row r="205" spans="1:32" ht="15" hidden="1" x14ac:dyDescent="0.2">
      <c r="A205" s="5" t="s">
        <v>400</v>
      </c>
      <c r="B205" s="10" t="s">
        <v>401</v>
      </c>
      <c r="C205" s="11" t="s">
        <v>20</v>
      </c>
      <c r="D205" s="12">
        <v>8</v>
      </c>
      <c r="E205" s="36">
        <v>208748</v>
      </c>
      <c r="F205" s="35">
        <f t="shared" si="137"/>
        <v>1669984</v>
      </c>
      <c r="G205" s="40">
        <v>202758</v>
      </c>
      <c r="H205" s="25">
        <f t="shared" si="138"/>
        <v>1622064</v>
      </c>
      <c r="I205" s="16">
        <v>355000</v>
      </c>
      <c r="J205" s="17">
        <f t="shared" si="139"/>
        <v>2840000</v>
      </c>
      <c r="K205" s="28">
        <v>350000</v>
      </c>
      <c r="L205" s="29">
        <f t="shared" si="140"/>
        <v>2800000</v>
      </c>
      <c r="M205" s="47">
        <f t="shared" si="136"/>
        <v>279126.5</v>
      </c>
      <c r="N205" s="42">
        <f t="shared" si="141"/>
        <v>279126.5</v>
      </c>
      <c r="O205" s="43">
        <f t="shared" si="142"/>
        <v>0.25213836737106654</v>
      </c>
      <c r="P205" s="43">
        <f t="shared" si="143"/>
        <v>0.27359817143839804</v>
      </c>
      <c r="Q205" s="43">
        <f t="shared" si="144"/>
        <v>-0.27182478195370208</v>
      </c>
      <c r="R205" s="43">
        <f t="shared" si="145"/>
        <v>-0.2539117568557625</v>
      </c>
      <c r="S205" s="21">
        <f t="shared" si="146"/>
        <v>84784.279319144218</v>
      </c>
      <c r="T205" s="22">
        <f t="shared" si="152"/>
        <v>363910.7793191442</v>
      </c>
      <c r="U205" s="22">
        <f t="shared" si="153"/>
        <v>194342.2206808558</v>
      </c>
      <c r="V205" s="21">
        <f t="shared" si="147"/>
        <v>208748</v>
      </c>
      <c r="W205" s="21">
        <f t="shared" si="148"/>
        <v>202758</v>
      </c>
      <c r="X205" s="21">
        <f t="shared" si="149"/>
        <v>355000</v>
      </c>
      <c r="Y205" s="21">
        <f t="shared" si="150"/>
        <v>350000</v>
      </c>
      <c r="Z205" s="23">
        <f t="shared" si="154"/>
        <v>279126.5</v>
      </c>
      <c r="AA205" s="20">
        <f t="shared" si="155"/>
        <v>4</v>
      </c>
      <c r="AB205" s="1" t="s">
        <v>863</v>
      </c>
      <c r="AE205" s="54"/>
      <c r="AF205" s="56">
        <f t="shared" si="151"/>
        <v>0</v>
      </c>
    </row>
    <row r="206" spans="1:32" ht="15" hidden="1" x14ac:dyDescent="0.2">
      <c r="A206" s="5" t="s">
        <v>402</v>
      </c>
      <c r="B206" s="10" t="s">
        <v>403</v>
      </c>
      <c r="C206" s="11" t="s">
        <v>20</v>
      </c>
      <c r="D206" s="12">
        <v>4</v>
      </c>
      <c r="E206" s="36">
        <v>353066</v>
      </c>
      <c r="F206" s="35">
        <f t="shared" si="137"/>
        <v>1412264</v>
      </c>
      <c r="G206" s="40">
        <v>327673</v>
      </c>
      <c r="H206" s="25">
        <f t="shared" si="138"/>
        <v>1310692</v>
      </c>
      <c r="I206" s="16">
        <v>454000</v>
      </c>
      <c r="J206" s="17">
        <f t="shared" si="139"/>
        <v>1816000</v>
      </c>
      <c r="K206" s="28">
        <v>300000</v>
      </c>
      <c r="L206" s="29">
        <f t="shared" si="140"/>
        <v>1200000</v>
      </c>
      <c r="M206" s="47">
        <f t="shared" si="136"/>
        <v>326913</v>
      </c>
      <c r="N206" s="42">
        <f t="shared" si="141"/>
        <v>358684.75</v>
      </c>
      <c r="O206" s="43">
        <f t="shared" si="142"/>
        <v>1.5664870056505076E-2</v>
      </c>
      <c r="P206" s="43">
        <f t="shared" si="143"/>
        <v>8.645962784868888E-2</v>
      </c>
      <c r="Q206" s="43">
        <f t="shared" si="144"/>
        <v>-0.26573544038323349</v>
      </c>
      <c r="R206" s="43">
        <f t="shared" si="145"/>
        <v>0.16361094247803953</v>
      </c>
      <c r="S206" s="21">
        <f t="shared" si="146"/>
        <v>67137.162472930504</v>
      </c>
      <c r="T206" s="22">
        <f t="shared" si="152"/>
        <v>425821.9124729305</v>
      </c>
      <c r="U206" s="22">
        <f t="shared" si="153"/>
        <v>291547.5875270695</v>
      </c>
      <c r="V206" s="21">
        <f t="shared" si="147"/>
        <v>353066</v>
      </c>
      <c r="W206" s="21">
        <f t="shared" si="148"/>
        <v>327673</v>
      </c>
      <c r="X206" s="21" t="str">
        <f t="shared" si="149"/>
        <v/>
      </c>
      <c r="Y206" s="21">
        <f t="shared" si="150"/>
        <v>300000</v>
      </c>
      <c r="Z206" s="23">
        <f t="shared" si="154"/>
        <v>326913</v>
      </c>
      <c r="AA206" s="20">
        <f t="shared" si="155"/>
        <v>3</v>
      </c>
      <c r="AB206" s="1" t="s">
        <v>863</v>
      </c>
      <c r="AE206" s="54"/>
      <c r="AF206" s="56">
        <f t="shared" si="151"/>
        <v>0</v>
      </c>
    </row>
    <row r="207" spans="1:32" ht="15" hidden="1" x14ac:dyDescent="0.2">
      <c r="A207" s="5" t="s">
        <v>404</v>
      </c>
      <c r="B207" s="10" t="s">
        <v>405</v>
      </c>
      <c r="C207" s="11" t="s">
        <v>20</v>
      </c>
      <c r="D207" s="12">
        <v>3</v>
      </c>
      <c r="E207" s="36">
        <v>478660</v>
      </c>
      <c r="F207" s="35">
        <f t="shared" si="137"/>
        <v>1435980</v>
      </c>
      <c r="G207" s="40">
        <v>472955</v>
      </c>
      <c r="H207" s="25">
        <f t="shared" si="138"/>
        <v>1418865</v>
      </c>
      <c r="I207" s="16">
        <v>563822</v>
      </c>
      <c r="J207" s="17">
        <f t="shared" si="139"/>
        <v>1691466</v>
      </c>
      <c r="K207" s="28">
        <v>80000</v>
      </c>
      <c r="L207" s="29">
        <f t="shared" si="140"/>
        <v>240000</v>
      </c>
      <c r="M207" s="47">
        <f t="shared" si="136"/>
        <v>505145.66666666669</v>
      </c>
      <c r="N207" s="42">
        <f t="shared" si="141"/>
        <v>398859.25</v>
      </c>
      <c r="O207" s="43">
        <f t="shared" si="142"/>
        <v>-0.20007245663727247</v>
      </c>
      <c r="P207" s="43">
        <f t="shared" si="143"/>
        <v>-0.18576916543868549</v>
      </c>
      <c r="Q207" s="43">
        <f t="shared" si="144"/>
        <v>-0.41358637163360257</v>
      </c>
      <c r="R207" s="43">
        <f t="shared" si="145"/>
        <v>0.79942799370956041</v>
      </c>
      <c r="S207" s="21">
        <f t="shared" si="146"/>
        <v>216596.60667298091</v>
      </c>
      <c r="T207" s="22">
        <f t="shared" si="152"/>
        <v>615455.85667298094</v>
      </c>
      <c r="U207" s="22">
        <f t="shared" si="153"/>
        <v>182262.64332701909</v>
      </c>
      <c r="V207" s="21">
        <f t="shared" si="147"/>
        <v>478660</v>
      </c>
      <c r="W207" s="21">
        <f t="shared" si="148"/>
        <v>472955</v>
      </c>
      <c r="X207" s="21">
        <f t="shared" si="149"/>
        <v>563822</v>
      </c>
      <c r="Y207" s="21" t="str">
        <f t="shared" si="150"/>
        <v/>
      </c>
      <c r="Z207" s="23">
        <f t="shared" si="154"/>
        <v>505145.66666666669</v>
      </c>
      <c r="AA207" s="20">
        <f t="shared" si="155"/>
        <v>3</v>
      </c>
      <c r="AB207" s="1" t="s">
        <v>863</v>
      </c>
      <c r="AE207" s="54"/>
      <c r="AF207" s="56">
        <f t="shared" si="151"/>
        <v>0</v>
      </c>
    </row>
    <row r="208" spans="1:32" ht="15" hidden="1" x14ac:dyDescent="0.2">
      <c r="A208" s="5" t="s">
        <v>406</v>
      </c>
      <c r="B208" s="10" t="s">
        <v>407</v>
      </c>
      <c r="C208" s="11" t="s">
        <v>20</v>
      </c>
      <c r="D208" s="12">
        <v>4</v>
      </c>
      <c r="E208" s="36">
        <v>364000</v>
      </c>
      <c r="F208" s="35">
        <f t="shared" si="137"/>
        <v>1456000</v>
      </c>
      <c r="G208" s="40">
        <v>398534</v>
      </c>
      <c r="H208" s="25">
        <f t="shared" si="138"/>
        <v>1594136</v>
      </c>
      <c r="I208" s="16">
        <v>295000</v>
      </c>
      <c r="J208" s="17">
        <f t="shared" si="139"/>
        <v>1180000</v>
      </c>
      <c r="K208" s="28">
        <v>300000</v>
      </c>
      <c r="L208" s="29">
        <f t="shared" si="140"/>
        <v>1200000</v>
      </c>
      <c r="M208" s="47">
        <f>N208</f>
        <v>339383.5</v>
      </c>
      <c r="N208" s="46">
        <f t="shared" si="141"/>
        <v>339383.5</v>
      </c>
      <c r="O208" s="43">
        <f t="shared" si="142"/>
        <v>-7.2532989965628847E-2</v>
      </c>
      <c r="P208" s="43">
        <f t="shared" si="143"/>
        <v>-0.1742880841290162</v>
      </c>
      <c r="Q208" s="43">
        <f t="shared" si="144"/>
        <v>0.13077683505532822</v>
      </c>
      <c r="R208" s="43">
        <f t="shared" si="145"/>
        <v>0.11604423903931693</v>
      </c>
      <c r="S208" s="21">
        <f t="shared" si="146"/>
        <v>50417.288261732865</v>
      </c>
      <c r="T208" s="22">
        <f t="shared" si="152"/>
        <v>389800.78826173284</v>
      </c>
      <c r="U208" s="22">
        <f t="shared" si="153"/>
        <v>288966.21173826716</v>
      </c>
      <c r="V208" s="21">
        <f t="shared" si="147"/>
        <v>364000</v>
      </c>
      <c r="W208" s="21" t="str">
        <f t="shared" si="148"/>
        <v/>
      </c>
      <c r="X208" s="21">
        <f t="shared" si="149"/>
        <v>295000</v>
      </c>
      <c r="Y208" s="21">
        <f t="shared" si="150"/>
        <v>300000</v>
      </c>
      <c r="Z208" s="23">
        <f t="shared" si="154"/>
        <v>319666.66666666669</v>
      </c>
      <c r="AA208" s="20">
        <f t="shared" si="155"/>
        <v>3</v>
      </c>
      <c r="AB208" s="44" t="s">
        <v>873</v>
      </c>
      <c r="AE208" s="54"/>
      <c r="AF208" s="56">
        <f t="shared" si="151"/>
        <v>0</v>
      </c>
    </row>
    <row r="209" spans="1:32" ht="15" hidden="1" x14ac:dyDescent="0.2">
      <c r="A209" s="5" t="s">
        <v>408</v>
      </c>
      <c r="B209" s="10" t="s">
        <v>409</v>
      </c>
      <c r="C209" s="11" t="s">
        <v>20</v>
      </c>
      <c r="D209" s="12">
        <v>4</v>
      </c>
      <c r="E209" s="36">
        <v>1249780</v>
      </c>
      <c r="F209" s="35">
        <f t="shared" si="137"/>
        <v>4999120</v>
      </c>
      <c r="G209" s="40">
        <v>1190939</v>
      </c>
      <c r="H209" s="25">
        <f t="shared" si="138"/>
        <v>4763756</v>
      </c>
      <c r="I209" s="16">
        <v>429800</v>
      </c>
      <c r="J209" s="17">
        <f t="shared" si="139"/>
        <v>1719200</v>
      </c>
      <c r="K209" s="28">
        <v>350000</v>
      </c>
      <c r="L209" s="29">
        <f t="shared" si="140"/>
        <v>1400000</v>
      </c>
      <c r="M209" s="47">
        <f t="shared" si="136"/>
        <v>805129.75</v>
      </c>
      <c r="N209" s="46">
        <f t="shared" si="141"/>
        <v>805129.75</v>
      </c>
      <c r="O209" s="43">
        <f t="shared" si="142"/>
        <v>-0.55227154381017463</v>
      </c>
      <c r="P209" s="43">
        <f t="shared" si="143"/>
        <v>-0.47918891333974423</v>
      </c>
      <c r="Q209" s="43">
        <f t="shared" si="144"/>
        <v>0.46617299882410257</v>
      </c>
      <c r="R209" s="43">
        <f t="shared" si="145"/>
        <v>0.56528745832581651</v>
      </c>
      <c r="S209" s="21">
        <f t="shared" si="146"/>
        <v>481171.53309422825</v>
      </c>
      <c r="T209" s="22">
        <f t="shared" si="152"/>
        <v>1286301.2830942282</v>
      </c>
      <c r="U209" s="22">
        <f t="shared" si="153"/>
        <v>323958.21690577175</v>
      </c>
      <c r="V209" s="21">
        <f t="shared" si="147"/>
        <v>1249780</v>
      </c>
      <c r="W209" s="21">
        <f t="shared" si="148"/>
        <v>1190939</v>
      </c>
      <c r="X209" s="21">
        <f t="shared" si="149"/>
        <v>429800</v>
      </c>
      <c r="Y209" s="21">
        <f t="shared" si="150"/>
        <v>350000</v>
      </c>
      <c r="Z209" s="23">
        <f t="shared" si="154"/>
        <v>805129.75</v>
      </c>
      <c r="AA209" s="20">
        <f t="shared" si="155"/>
        <v>4</v>
      </c>
      <c r="AB209" s="1" t="s">
        <v>863</v>
      </c>
      <c r="AE209" s="54"/>
      <c r="AF209" s="56">
        <f t="shared" si="151"/>
        <v>0</v>
      </c>
    </row>
    <row r="210" spans="1:32" ht="15" hidden="1" x14ac:dyDescent="0.2">
      <c r="A210" s="5" t="s">
        <v>410</v>
      </c>
      <c r="B210" s="10" t="s">
        <v>411</v>
      </c>
      <c r="C210" s="11" t="s">
        <v>20</v>
      </c>
      <c r="D210" s="12">
        <v>4</v>
      </c>
      <c r="E210" s="36">
        <v>294000</v>
      </c>
      <c r="F210" s="35">
        <f t="shared" si="137"/>
        <v>1176000</v>
      </c>
      <c r="G210" s="40">
        <v>290074</v>
      </c>
      <c r="H210" s="25">
        <f t="shared" si="138"/>
        <v>1160296</v>
      </c>
      <c r="I210" s="16">
        <v>290000</v>
      </c>
      <c r="J210" s="17">
        <f t="shared" si="139"/>
        <v>1160000</v>
      </c>
      <c r="K210" s="28">
        <v>250000</v>
      </c>
      <c r="L210" s="29">
        <f t="shared" si="140"/>
        <v>1000000</v>
      </c>
      <c r="M210" s="47">
        <f t="shared" ref="M210:M211" si="156">N210</f>
        <v>281018.5</v>
      </c>
      <c r="N210" s="46">
        <f t="shared" si="141"/>
        <v>281018.5</v>
      </c>
      <c r="O210" s="43">
        <f t="shared" si="142"/>
        <v>-4.6194467624017577E-2</v>
      </c>
      <c r="P210" s="43">
        <f t="shared" si="143"/>
        <v>-3.2223857148194979E-2</v>
      </c>
      <c r="Q210" s="43">
        <f t="shared" si="144"/>
        <v>-3.1960529288997064E-2</v>
      </c>
      <c r="R210" s="43">
        <f t="shared" si="145"/>
        <v>0.11037885406120951</v>
      </c>
      <c r="S210" s="21">
        <f t="shared" si="146"/>
        <v>20763.237600785353</v>
      </c>
      <c r="T210" s="22">
        <f t="shared" si="152"/>
        <v>301781.73760078533</v>
      </c>
      <c r="U210" s="22">
        <f t="shared" si="153"/>
        <v>260255.26239921464</v>
      </c>
      <c r="V210" s="21">
        <f t="shared" si="147"/>
        <v>294000</v>
      </c>
      <c r="W210" s="21">
        <f t="shared" si="148"/>
        <v>290074</v>
      </c>
      <c r="X210" s="21">
        <f t="shared" si="149"/>
        <v>290000</v>
      </c>
      <c r="Y210" s="21" t="str">
        <f t="shared" si="150"/>
        <v/>
      </c>
      <c r="Z210" s="23">
        <f t="shared" si="154"/>
        <v>291358</v>
      </c>
      <c r="AA210" s="20">
        <f t="shared" si="155"/>
        <v>3</v>
      </c>
      <c r="AB210" s="44" t="s">
        <v>873</v>
      </c>
      <c r="AE210" s="54"/>
      <c r="AF210" s="56">
        <f t="shared" si="151"/>
        <v>0</v>
      </c>
    </row>
    <row r="211" spans="1:32" ht="15" hidden="1" x14ac:dyDescent="0.2">
      <c r="A211" s="5" t="s">
        <v>412</v>
      </c>
      <c r="B211" s="10" t="s">
        <v>413</v>
      </c>
      <c r="C211" s="11" t="s">
        <v>20</v>
      </c>
      <c r="D211" s="12">
        <v>4</v>
      </c>
      <c r="E211" s="36">
        <v>388178</v>
      </c>
      <c r="F211" s="35">
        <f t="shared" si="137"/>
        <v>1552712</v>
      </c>
      <c r="G211" s="40">
        <v>399372</v>
      </c>
      <c r="H211" s="25">
        <f t="shared" si="138"/>
        <v>1597488</v>
      </c>
      <c r="I211" s="16">
        <v>301500</v>
      </c>
      <c r="J211" s="17">
        <f t="shared" si="139"/>
        <v>1206000</v>
      </c>
      <c r="K211" s="28">
        <v>380000</v>
      </c>
      <c r="L211" s="29">
        <f t="shared" si="140"/>
        <v>1520000</v>
      </c>
      <c r="M211" s="47">
        <f t="shared" si="156"/>
        <v>367262.5</v>
      </c>
      <c r="N211" s="46">
        <f t="shared" si="141"/>
        <v>367262.5</v>
      </c>
      <c r="O211" s="43">
        <f t="shared" si="142"/>
        <v>-5.6949729416970074E-2</v>
      </c>
      <c r="P211" s="43">
        <f t="shared" si="143"/>
        <v>-8.7429291038426227E-2</v>
      </c>
      <c r="Q211" s="43">
        <f t="shared" si="144"/>
        <v>0.17906129811783122</v>
      </c>
      <c r="R211" s="43">
        <f t="shared" si="145"/>
        <v>-3.4682277662434924E-2</v>
      </c>
      <c r="S211" s="21">
        <f t="shared" si="146"/>
        <v>44554.94152541706</v>
      </c>
      <c r="T211" s="22">
        <f t="shared" si="152"/>
        <v>411817.44152541703</v>
      </c>
      <c r="U211" s="22">
        <f t="shared" si="153"/>
        <v>322707.55847458297</v>
      </c>
      <c r="V211" s="21">
        <f t="shared" si="147"/>
        <v>388178</v>
      </c>
      <c r="W211" s="21">
        <f t="shared" si="148"/>
        <v>399372</v>
      </c>
      <c r="X211" s="21" t="str">
        <f t="shared" si="149"/>
        <v/>
      </c>
      <c r="Y211" s="21">
        <f t="shared" si="150"/>
        <v>380000</v>
      </c>
      <c r="Z211" s="23">
        <f t="shared" si="154"/>
        <v>389183.33333333331</v>
      </c>
      <c r="AA211" s="20">
        <f t="shared" si="155"/>
        <v>3</v>
      </c>
      <c r="AB211" s="44" t="s">
        <v>873</v>
      </c>
      <c r="AE211" s="54"/>
      <c r="AF211" s="56">
        <f t="shared" si="151"/>
        <v>0</v>
      </c>
    </row>
    <row r="212" spans="1:32" ht="15" hidden="1" x14ac:dyDescent="0.2">
      <c r="A212" s="5" t="s">
        <v>414</v>
      </c>
      <c r="B212" s="10" t="s">
        <v>415</v>
      </c>
      <c r="C212" s="11" t="s">
        <v>20</v>
      </c>
      <c r="D212" s="12">
        <v>10</v>
      </c>
      <c r="E212" s="36">
        <v>77560</v>
      </c>
      <c r="F212" s="35">
        <f t="shared" si="137"/>
        <v>775600</v>
      </c>
      <c r="G212" s="40">
        <v>77145</v>
      </c>
      <c r="H212" s="25">
        <f t="shared" si="138"/>
        <v>771450</v>
      </c>
      <c r="I212" s="16">
        <v>89000</v>
      </c>
      <c r="J212" s="17">
        <f t="shared" si="139"/>
        <v>890000</v>
      </c>
      <c r="K212" s="28">
        <v>300000</v>
      </c>
      <c r="L212" s="29">
        <f t="shared" si="140"/>
        <v>3000000</v>
      </c>
      <c r="M212" s="47">
        <f t="shared" si="136"/>
        <v>81235</v>
      </c>
      <c r="N212" s="46">
        <f t="shared" si="141"/>
        <v>135926.25</v>
      </c>
      <c r="O212" s="43">
        <f t="shared" si="142"/>
        <v>0.42939645579864083</v>
      </c>
      <c r="P212" s="43">
        <f t="shared" si="143"/>
        <v>0.43244958203437522</v>
      </c>
      <c r="Q212" s="43">
        <f t="shared" si="144"/>
        <v>0.34523316872200915</v>
      </c>
      <c r="R212" s="43">
        <f t="shared" si="145"/>
        <v>-1.2070792065550253</v>
      </c>
      <c r="S212" s="21">
        <f t="shared" si="146"/>
        <v>109520.3525510974</v>
      </c>
      <c r="T212" s="22">
        <f t="shared" si="152"/>
        <v>245446.6025510974</v>
      </c>
      <c r="U212" s="22">
        <f t="shared" si="153"/>
        <v>26405.8974489026</v>
      </c>
      <c r="V212" s="21">
        <f t="shared" si="147"/>
        <v>77560</v>
      </c>
      <c r="W212" s="21">
        <f t="shared" si="148"/>
        <v>77145</v>
      </c>
      <c r="X212" s="21">
        <f t="shared" si="149"/>
        <v>89000</v>
      </c>
      <c r="Y212" s="21" t="str">
        <f t="shared" si="150"/>
        <v/>
      </c>
      <c r="Z212" s="23">
        <f t="shared" si="154"/>
        <v>81235</v>
      </c>
      <c r="AA212" s="20">
        <f t="shared" si="155"/>
        <v>3</v>
      </c>
      <c r="AB212" s="1" t="s">
        <v>863</v>
      </c>
      <c r="AE212" s="54"/>
      <c r="AF212" s="56">
        <f t="shared" si="151"/>
        <v>0</v>
      </c>
    </row>
    <row r="213" spans="1:32" ht="15" hidden="1" x14ac:dyDescent="0.2">
      <c r="A213" s="5" t="s">
        <v>416</v>
      </c>
      <c r="B213" s="10" t="s">
        <v>401</v>
      </c>
      <c r="C213" s="11" t="s">
        <v>20</v>
      </c>
      <c r="D213" s="12">
        <v>5</v>
      </c>
      <c r="E213" s="36">
        <v>209000</v>
      </c>
      <c r="F213" s="35">
        <f t="shared" si="137"/>
        <v>1045000</v>
      </c>
      <c r="G213" s="40">
        <v>217882</v>
      </c>
      <c r="H213" s="25">
        <f t="shared" si="138"/>
        <v>1089410</v>
      </c>
      <c r="I213" s="16">
        <v>355000</v>
      </c>
      <c r="J213" s="17">
        <f t="shared" si="139"/>
        <v>1775000</v>
      </c>
      <c r="K213" s="28">
        <v>300000</v>
      </c>
      <c r="L213" s="29">
        <f t="shared" si="140"/>
        <v>1500000</v>
      </c>
      <c r="M213" s="47">
        <f t="shared" si="136"/>
        <v>242294</v>
      </c>
      <c r="N213" s="46">
        <f t="shared" si="141"/>
        <v>270470.5</v>
      </c>
      <c r="O213" s="43">
        <f t="shared" si="142"/>
        <v>0.22727247518675786</v>
      </c>
      <c r="P213" s="43">
        <f t="shared" si="143"/>
        <v>0.1944334040126372</v>
      </c>
      <c r="Q213" s="43">
        <f t="shared" si="144"/>
        <v>-0.3125276139172295</v>
      </c>
      <c r="R213" s="43">
        <f t="shared" si="145"/>
        <v>-0.10917826528216579</v>
      </c>
      <c r="S213" s="21">
        <f t="shared" si="146"/>
        <v>69669.21951383313</v>
      </c>
      <c r="T213" s="22">
        <f t="shared" si="152"/>
        <v>340139.71951383312</v>
      </c>
      <c r="U213" s="22">
        <f t="shared" si="153"/>
        <v>200801.28048616688</v>
      </c>
      <c r="V213" s="21">
        <f t="shared" si="147"/>
        <v>209000</v>
      </c>
      <c r="W213" s="21">
        <f t="shared" si="148"/>
        <v>217882</v>
      </c>
      <c r="X213" s="21" t="str">
        <f t="shared" si="149"/>
        <v/>
      </c>
      <c r="Y213" s="21">
        <f t="shared" si="150"/>
        <v>300000</v>
      </c>
      <c r="Z213" s="23">
        <f t="shared" si="154"/>
        <v>242294</v>
      </c>
      <c r="AA213" s="20">
        <f t="shared" si="155"/>
        <v>3</v>
      </c>
      <c r="AB213" s="1" t="s">
        <v>863</v>
      </c>
      <c r="AE213" s="54"/>
      <c r="AF213" s="56">
        <f t="shared" si="151"/>
        <v>0</v>
      </c>
    </row>
    <row r="214" spans="1:32" ht="15" hidden="1" x14ac:dyDescent="0.2">
      <c r="A214" s="5" t="s">
        <v>417</v>
      </c>
      <c r="B214" s="10" t="s">
        <v>418</v>
      </c>
      <c r="C214" s="11" t="s">
        <v>20</v>
      </c>
      <c r="D214" s="12">
        <v>5</v>
      </c>
      <c r="E214" s="36">
        <v>400400</v>
      </c>
      <c r="F214" s="35">
        <f t="shared" si="137"/>
        <v>2002000</v>
      </c>
      <c r="G214" s="40">
        <v>388316</v>
      </c>
      <c r="H214" s="25">
        <f t="shared" si="138"/>
        <v>1941580</v>
      </c>
      <c r="I214" s="16">
        <v>428300</v>
      </c>
      <c r="J214" s="17">
        <f t="shared" si="139"/>
        <v>2141500</v>
      </c>
      <c r="K214" s="28">
        <v>280000</v>
      </c>
      <c r="L214" s="29">
        <f t="shared" si="140"/>
        <v>1400000</v>
      </c>
      <c r="M214" s="47">
        <f t="shared" si="136"/>
        <v>405672</v>
      </c>
      <c r="N214" s="46">
        <f t="shared" si="141"/>
        <v>374254</v>
      </c>
      <c r="O214" s="43">
        <f t="shared" si="142"/>
        <v>-6.9861644765319753E-2</v>
      </c>
      <c r="P214" s="43">
        <f t="shared" si="143"/>
        <v>-3.7573412709015708E-2</v>
      </c>
      <c r="Q214" s="43">
        <f t="shared" si="144"/>
        <v>-0.14440994618628</v>
      </c>
      <c r="R214" s="43">
        <f t="shared" si="145"/>
        <v>0.25184500366061546</v>
      </c>
      <c r="S214" s="21">
        <f t="shared" si="146"/>
        <v>65028.557296006496</v>
      </c>
      <c r="T214" s="22">
        <f t="shared" si="152"/>
        <v>439282.55729600647</v>
      </c>
      <c r="U214" s="22">
        <f t="shared" si="153"/>
        <v>309225.44270399353</v>
      </c>
      <c r="V214" s="21">
        <f t="shared" si="147"/>
        <v>400400</v>
      </c>
      <c r="W214" s="21">
        <f t="shared" si="148"/>
        <v>388316</v>
      </c>
      <c r="X214" s="21">
        <f t="shared" si="149"/>
        <v>428300</v>
      </c>
      <c r="Y214" s="21" t="str">
        <f t="shared" si="150"/>
        <v/>
      </c>
      <c r="Z214" s="23">
        <f t="shared" si="154"/>
        <v>405672</v>
      </c>
      <c r="AA214" s="20">
        <f t="shared" si="155"/>
        <v>3</v>
      </c>
      <c r="AB214" s="1" t="s">
        <v>863</v>
      </c>
      <c r="AE214" s="54"/>
      <c r="AF214" s="56">
        <f t="shared" si="151"/>
        <v>0</v>
      </c>
    </row>
    <row r="215" spans="1:32" ht="15" hidden="1" x14ac:dyDescent="0.2">
      <c r="A215" s="5" t="s">
        <v>419</v>
      </c>
      <c r="B215" s="10" t="s">
        <v>420</v>
      </c>
      <c r="C215" s="11" t="s">
        <v>20</v>
      </c>
      <c r="D215" s="12">
        <v>5</v>
      </c>
      <c r="E215" s="36">
        <v>460460</v>
      </c>
      <c r="F215" s="35">
        <f t="shared" si="137"/>
        <v>2302300</v>
      </c>
      <c r="G215" s="40">
        <v>418906</v>
      </c>
      <c r="H215" s="25">
        <f t="shared" si="138"/>
        <v>2094530</v>
      </c>
      <c r="I215" s="16">
        <v>95000</v>
      </c>
      <c r="J215" s="17">
        <f t="shared" si="139"/>
        <v>475000</v>
      </c>
      <c r="K215" s="28">
        <v>500000</v>
      </c>
      <c r="L215" s="29">
        <f t="shared" si="140"/>
        <v>2500000</v>
      </c>
      <c r="M215" s="47">
        <f t="shared" si="136"/>
        <v>459788.66666666669</v>
      </c>
      <c r="N215" s="46">
        <f t="shared" si="141"/>
        <v>368591.5</v>
      </c>
      <c r="O215" s="43">
        <f t="shared" si="142"/>
        <v>-0.24924204709007136</v>
      </c>
      <c r="P215" s="43">
        <f t="shared" si="143"/>
        <v>-0.13650477561202568</v>
      </c>
      <c r="Q215" s="43">
        <f t="shared" si="144"/>
        <v>0.74226209774235163</v>
      </c>
      <c r="R215" s="43">
        <f t="shared" si="145"/>
        <v>-0.35651527504025449</v>
      </c>
      <c r="S215" s="21">
        <f t="shared" si="146"/>
        <v>185375.18077941285</v>
      </c>
      <c r="T215" s="22">
        <f t="shared" si="152"/>
        <v>553966.68077941285</v>
      </c>
      <c r="U215" s="22">
        <f t="shared" si="153"/>
        <v>183216.31922058715</v>
      </c>
      <c r="V215" s="21">
        <f t="shared" si="147"/>
        <v>460460</v>
      </c>
      <c r="W215" s="21">
        <f t="shared" si="148"/>
        <v>418906</v>
      </c>
      <c r="X215" s="21" t="str">
        <f t="shared" si="149"/>
        <v/>
      </c>
      <c r="Y215" s="21">
        <f t="shared" si="150"/>
        <v>500000</v>
      </c>
      <c r="Z215" s="23">
        <f t="shared" si="154"/>
        <v>459788.66666666669</v>
      </c>
      <c r="AA215" s="20">
        <f t="shared" si="155"/>
        <v>3</v>
      </c>
      <c r="AB215" s="1" t="s">
        <v>863</v>
      </c>
      <c r="AE215" s="54"/>
      <c r="AF215" s="56">
        <f t="shared" si="151"/>
        <v>0</v>
      </c>
    </row>
    <row r="216" spans="1:32" ht="15" hidden="1" x14ac:dyDescent="0.2">
      <c r="A216" s="5" t="s">
        <v>421</v>
      </c>
      <c r="B216" s="10" t="s">
        <v>422</v>
      </c>
      <c r="C216" s="11" t="s">
        <v>20</v>
      </c>
      <c r="D216" s="12">
        <v>10</v>
      </c>
      <c r="E216" s="36">
        <v>448000</v>
      </c>
      <c r="F216" s="35">
        <f t="shared" si="137"/>
        <v>4480000</v>
      </c>
      <c r="G216" s="40">
        <v>417670</v>
      </c>
      <c r="H216" s="25">
        <f t="shared" si="138"/>
        <v>4176700</v>
      </c>
      <c r="I216" s="16">
        <v>115000</v>
      </c>
      <c r="J216" s="17">
        <f t="shared" si="139"/>
        <v>1150000</v>
      </c>
      <c r="K216" s="28">
        <v>250000</v>
      </c>
      <c r="L216" s="29">
        <f t="shared" si="140"/>
        <v>2500000</v>
      </c>
      <c r="M216" s="47">
        <f t="shared" si="136"/>
        <v>371890</v>
      </c>
      <c r="N216" s="46">
        <f t="shared" si="141"/>
        <v>307667.5</v>
      </c>
      <c r="O216" s="43">
        <f t="shared" si="142"/>
        <v>-0.45611739946533181</v>
      </c>
      <c r="P216" s="43">
        <f t="shared" si="143"/>
        <v>-0.35753695141670794</v>
      </c>
      <c r="Q216" s="43">
        <f t="shared" si="144"/>
        <v>0.62621986397653306</v>
      </c>
      <c r="R216" s="43">
        <f t="shared" si="145"/>
        <v>0.18743448690550679</v>
      </c>
      <c r="S216" s="21">
        <f t="shared" si="146"/>
        <v>155177.38954177572</v>
      </c>
      <c r="T216" s="22">
        <f t="shared" si="152"/>
        <v>462844.88954177569</v>
      </c>
      <c r="U216" s="22">
        <f t="shared" si="153"/>
        <v>152490.11045822428</v>
      </c>
      <c r="V216" s="21">
        <f t="shared" si="147"/>
        <v>448000</v>
      </c>
      <c r="W216" s="21">
        <f t="shared" si="148"/>
        <v>417670</v>
      </c>
      <c r="X216" s="21" t="str">
        <f t="shared" si="149"/>
        <v/>
      </c>
      <c r="Y216" s="21">
        <f t="shared" si="150"/>
        <v>250000</v>
      </c>
      <c r="Z216" s="23">
        <f t="shared" si="154"/>
        <v>371890</v>
      </c>
      <c r="AA216" s="20">
        <f t="shared" si="155"/>
        <v>3</v>
      </c>
      <c r="AB216" s="1" t="s">
        <v>863</v>
      </c>
      <c r="AE216" s="54"/>
      <c r="AF216" s="56">
        <f t="shared" si="151"/>
        <v>0</v>
      </c>
    </row>
    <row r="217" spans="1:32" ht="15" hidden="1" x14ac:dyDescent="0.2">
      <c r="A217" s="5" t="s">
        <v>423</v>
      </c>
      <c r="B217" s="10" t="s">
        <v>424</v>
      </c>
      <c r="C217" s="11" t="s">
        <v>20</v>
      </c>
      <c r="D217" s="12">
        <v>10</v>
      </c>
      <c r="E217" s="36">
        <v>163495</v>
      </c>
      <c r="F217" s="35">
        <f t="shared" si="137"/>
        <v>1634950</v>
      </c>
      <c r="G217" s="40">
        <v>159149</v>
      </c>
      <c r="H217" s="25">
        <f t="shared" si="138"/>
        <v>1591490</v>
      </c>
      <c r="I217" s="16">
        <v>135000</v>
      </c>
      <c r="J217" s="17">
        <f t="shared" si="139"/>
        <v>1350000</v>
      </c>
      <c r="K217" s="28">
        <v>200000</v>
      </c>
      <c r="L217" s="29">
        <f t="shared" si="140"/>
        <v>2000000</v>
      </c>
      <c r="M217" s="47">
        <f t="shared" si="136"/>
        <v>161322</v>
      </c>
      <c r="N217" s="46">
        <f t="shared" si="141"/>
        <v>164411</v>
      </c>
      <c r="O217" s="43">
        <f t="shared" si="142"/>
        <v>5.5714033732535695E-3</v>
      </c>
      <c r="P217" s="43">
        <f t="shared" si="143"/>
        <v>3.2005157805742979E-2</v>
      </c>
      <c r="Q217" s="43">
        <f t="shared" si="144"/>
        <v>0.17888705743532973</v>
      </c>
      <c r="R217" s="43">
        <f t="shared" si="145"/>
        <v>-0.21646361861432628</v>
      </c>
      <c r="S217" s="21">
        <f t="shared" si="146"/>
        <v>26833.508541871051</v>
      </c>
      <c r="T217" s="22">
        <f t="shared" si="152"/>
        <v>191244.50854187104</v>
      </c>
      <c r="U217" s="22">
        <f t="shared" si="153"/>
        <v>137577.49145812896</v>
      </c>
      <c r="V217" s="21">
        <f t="shared" si="147"/>
        <v>163495</v>
      </c>
      <c r="W217" s="21">
        <f t="shared" si="148"/>
        <v>159149</v>
      </c>
      <c r="X217" s="21" t="str">
        <f t="shared" si="149"/>
        <v/>
      </c>
      <c r="Y217" s="21" t="str">
        <f t="shared" si="150"/>
        <v/>
      </c>
      <c r="Z217" s="23">
        <f t="shared" si="154"/>
        <v>161322</v>
      </c>
      <c r="AA217" s="20">
        <f t="shared" si="155"/>
        <v>2</v>
      </c>
      <c r="AB217" s="1" t="s">
        <v>863</v>
      </c>
      <c r="AE217" s="54"/>
      <c r="AF217" s="56">
        <f t="shared" si="151"/>
        <v>0</v>
      </c>
    </row>
    <row r="218" spans="1:32" ht="15" hidden="1" x14ac:dyDescent="0.2">
      <c r="A218" s="5" t="s">
        <v>425</v>
      </c>
      <c r="B218" s="10" t="s">
        <v>426</v>
      </c>
      <c r="C218" s="11" t="s">
        <v>41</v>
      </c>
      <c r="D218" s="12">
        <v>20</v>
      </c>
      <c r="E218" s="36">
        <v>505185</v>
      </c>
      <c r="F218" s="35">
        <f t="shared" si="137"/>
        <v>10103700</v>
      </c>
      <c r="G218" s="40">
        <v>471477</v>
      </c>
      <c r="H218" s="25">
        <f t="shared" si="138"/>
        <v>9429540</v>
      </c>
      <c r="I218" s="16">
        <v>135000</v>
      </c>
      <c r="J218" s="17">
        <f t="shared" si="139"/>
        <v>2700000</v>
      </c>
      <c r="K218" s="28">
        <v>70000</v>
      </c>
      <c r="L218" s="29">
        <f t="shared" si="140"/>
        <v>1400000</v>
      </c>
      <c r="M218" s="47">
        <f t="shared" si="136"/>
        <v>370554</v>
      </c>
      <c r="N218" s="46">
        <f t="shared" si="141"/>
        <v>295415.5</v>
      </c>
      <c r="O218" s="43">
        <f t="shared" si="142"/>
        <v>-0.71008291711166138</v>
      </c>
      <c r="P218" s="43">
        <f t="shared" si="143"/>
        <v>-0.59597922248494073</v>
      </c>
      <c r="Q218" s="43">
        <f t="shared" si="144"/>
        <v>0.54301653095385993</v>
      </c>
      <c r="R218" s="43">
        <f t="shared" si="145"/>
        <v>0.76304560864274218</v>
      </c>
      <c r="S218" s="21">
        <f t="shared" si="146"/>
        <v>224756.29408539375</v>
      </c>
      <c r="T218" s="22">
        <f t="shared" si="152"/>
        <v>520171.79408539378</v>
      </c>
      <c r="U218" s="22">
        <f t="shared" si="153"/>
        <v>70659.205914606253</v>
      </c>
      <c r="V218" s="21">
        <f t="shared" si="147"/>
        <v>505185</v>
      </c>
      <c r="W218" s="21">
        <f t="shared" si="148"/>
        <v>471477</v>
      </c>
      <c r="X218" s="21">
        <f t="shared" si="149"/>
        <v>135000</v>
      </c>
      <c r="Y218" s="21" t="str">
        <f t="shared" si="150"/>
        <v/>
      </c>
      <c r="Z218" s="23">
        <f t="shared" si="154"/>
        <v>370554</v>
      </c>
      <c r="AA218" s="20">
        <f t="shared" si="155"/>
        <v>3</v>
      </c>
      <c r="AB218" s="1" t="s">
        <v>863</v>
      </c>
      <c r="AE218" s="54"/>
      <c r="AF218" s="56">
        <f t="shared" si="151"/>
        <v>0</v>
      </c>
    </row>
    <row r="219" spans="1:32" ht="15" hidden="1" x14ac:dyDescent="0.2">
      <c r="A219" s="5" t="s">
        <v>427</v>
      </c>
      <c r="B219" s="10" t="s">
        <v>428</v>
      </c>
      <c r="C219" s="11" t="s">
        <v>41</v>
      </c>
      <c r="D219" s="12">
        <v>20</v>
      </c>
      <c r="E219" s="36">
        <v>223790</v>
      </c>
      <c r="F219" s="35">
        <f t="shared" si="137"/>
        <v>4475800</v>
      </c>
      <c r="G219" s="40">
        <v>217793</v>
      </c>
      <c r="H219" s="25">
        <f t="shared" si="138"/>
        <v>4355860</v>
      </c>
      <c r="I219" s="16">
        <v>99800</v>
      </c>
      <c r="J219" s="17">
        <f t="shared" si="139"/>
        <v>1996000</v>
      </c>
      <c r="K219" s="28">
        <v>60000</v>
      </c>
      <c r="L219" s="29">
        <f t="shared" si="140"/>
        <v>1200000</v>
      </c>
      <c r="M219" s="47">
        <f t="shared" si="136"/>
        <v>180461</v>
      </c>
      <c r="N219" s="46">
        <f t="shared" si="141"/>
        <v>150345.75</v>
      </c>
      <c r="O219" s="43">
        <f t="shared" si="142"/>
        <v>-0.48850233545012078</v>
      </c>
      <c r="P219" s="43">
        <f t="shared" si="143"/>
        <v>-0.44861427742387128</v>
      </c>
      <c r="Q219" s="43">
        <f t="shared" si="144"/>
        <v>0.33619673319664845</v>
      </c>
      <c r="R219" s="43">
        <f t="shared" si="145"/>
        <v>0.60091987967734373</v>
      </c>
      <c r="S219" s="21">
        <f t="shared" si="146"/>
        <v>82986.779623323135</v>
      </c>
      <c r="T219" s="22">
        <f t="shared" si="152"/>
        <v>233332.52962332312</v>
      </c>
      <c r="U219" s="22">
        <f t="shared" si="153"/>
        <v>67358.970376676865</v>
      </c>
      <c r="V219" s="21">
        <f t="shared" si="147"/>
        <v>223790</v>
      </c>
      <c r="W219" s="21">
        <f t="shared" si="148"/>
        <v>217793</v>
      </c>
      <c r="X219" s="21">
        <f t="shared" si="149"/>
        <v>99800</v>
      </c>
      <c r="Y219" s="21" t="str">
        <f t="shared" si="150"/>
        <v/>
      </c>
      <c r="Z219" s="23">
        <f t="shared" si="154"/>
        <v>180461</v>
      </c>
      <c r="AA219" s="20">
        <f t="shared" si="155"/>
        <v>3</v>
      </c>
      <c r="AB219" s="1" t="s">
        <v>863</v>
      </c>
      <c r="AE219" s="54"/>
      <c r="AF219" s="56">
        <f t="shared" si="151"/>
        <v>0</v>
      </c>
    </row>
    <row r="220" spans="1:32" ht="15" hidden="1" x14ac:dyDescent="0.2">
      <c r="A220" s="5" t="s">
        <v>429</v>
      </c>
      <c r="B220" s="10" t="s">
        <v>430</v>
      </c>
      <c r="C220" s="11" t="s">
        <v>20</v>
      </c>
      <c r="D220" s="12">
        <v>4</v>
      </c>
      <c r="E220" s="36">
        <v>60200</v>
      </c>
      <c r="F220" s="35">
        <f t="shared" si="137"/>
        <v>240800</v>
      </c>
      <c r="G220" s="40">
        <v>58817</v>
      </c>
      <c r="H220" s="25">
        <f t="shared" si="138"/>
        <v>235268</v>
      </c>
      <c r="I220" s="16">
        <v>34900</v>
      </c>
      <c r="J220" s="17">
        <f t="shared" si="139"/>
        <v>139600</v>
      </c>
      <c r="K220" s="28">
        <v>30000</v>
      </c>
      <c r="L220" s="29">
        <f t="shared" si="140"/>
        <v>120000</v>
      </c>
      <c r="M220" s="47">
        <f t="shared" si="136"/>
        <v>51305.666666666664</v>
      </c>
      <c r="N220" s="46">
        <f t="shared" si="141"/>
        <v>45979.25</v>
      </c>
      <c r="O220" s="43">
        <f t="shared" si="142"/>
        <v>-0.30928625412550237</v>
      </c>
      <c r="P220" s="43">
        <f t="shared" si="143"/>
        <v>-0.27920746858637324</v>
      </c>
      <c r="Q220" s="43">
        <f t="shared" si="144"/>
        <v>0.24096195566478362</v>
      </c>
      <c r="R220" s="43">
        <f t="shared" si="145"/>
        <v>0.34753176704709188</v>
      </c>
      <c r="S220" s="21">
        <f t="shared" si="146"/>
        <v>15759.904470416903</v>
      </c>
      <c r="T220" s="22">
        <f t="shared" si="152"/>
        <v>61739.154470416906</v>
      </c>
      <c r="U220" s="22">
        <f t="shared" si="153"/>
        <v>30219.345529583097</v>
      </c>
      <c r="V220" s="21">
        <f t="shared" si="147"/>
        <v>60200</v>
      </c>
      <c r="W220" s="21">
        <f t="shared" si="148"/>
        <v>58817</v>
      </c>
      <c r="X220" s="21">
        <f t="shared" si="149"/>
        <v>34900</v>
      </c>
      <c r="Y220" s="21" t="str">
        <f t="shared" si="150"/>
        <v/>
      </c>
      <c r="Z220" s="23">
        <f t="shared" si="154"/>
        <v>51305.666666666664</v>
      </c>
      <c r="AA220" s="20">
        <f t="shared" si="155"/>
        <v>3</v>
      </c>
      <c r="AB220" s="1" t="s">
        <v>863</v>
      </c>
      <c r="AE220" s="54"/>
      <c r="AF220" s="56">
        <f t="shared" si="151"/>
        <v>0</v>
      </c>
    </row>
    <row r="221" spans="1:32" ht="15" hidden="1" x14ac:dyDescent="0.2">
      <c r="A221" s="5" t="s">
        <v>431</v>
      </c>
      <c r="B221" s="10" t="s">
        <v>432</v>
      </c>
      <c r="C221" s="11" t="s">
        <v>20</v>
      </c>
      <c r="D221" s="12">
        <v>5</v>
      </c>
      <c r="E221" s="36">
        <v>86700</v>
      </c>
      <c r="F221" s="35">
        <f t="shared" si="137"/>
        <v>433500</v>
      </c>
      <c r="G221" s="40">
        <v>80826</v>
      </c>
      <c r="H221" s="25">
        <f t="shared" si="138"/>
        <v>404130</v>
      </c>
      <c r="I221" s="16">
        <v>45900</v>
      </c>
      <c r="J221" s="17">
        <f t="shared" si="139"/>
        <v>229500</v>
      </c>
      <c r="K221" s="28">
        <v>35000</v>
      </c>
      <c r="L221" s="29">
        <f t="shared" si="140"/>
        <v>175000</v>
      </c>
      <c r="M221" s="47">
        <f t="shared" si="136"/>
        <v>71142</v>
      </c>
      <c r="N221" s="46">
        <f t="shared" si="141"/>
        <v>62106.5</v>
      </c>
      <c r="O221" s="43">
        <f t="shared" si="142"/>
        <v>-0.39598914767375404</v>
      </c>
      <c r="P221" s="43">
        <f t="shared" si="143"/>
        <v>-0.30140967531578822</v>
      </c>
      <c r="Q221" s="43">
        <f t="shared" si="144"/>
        <v>0.2609469218197773</v>
      </c>
      <c r="R221" s="43">
        <f t="shared" si="145"/>
        <v>0.43645190116976484</v>
      </c>
      <c r="S221" s="21">
        <f t="shared" si="146"/>
        <v>25512.564923974227</v>
      </c>
      <c r="T221" s="22">
        <f t="shared" si="152"/>
        <v>87619.06492397422</v>
      </c>
      <c r="U221" s="22">
        <f t="shared" si="153"/>
        <v>36593.935076025773</v>
      </c>
      <c r="V221" s="21">
        <f t="shared" si="147"/>
        <v>86700</v>
      </c>
      <c r="W221" s="21">
        <f t="shared" si="148"/>
        <v>80826</v>
      </c>
      <c r="X221" s="21">
        <f t="shared" si="149"/>
        <v>45900</v>
      </c>
      <c r="Y221" s="21" t="str">
        <f t="shared" si="150"/>
        <v/>
      </c>
      <c r="Z221" s="23">
        <f t="shared" si="154"/>
        <v>71142</v>
      </c>
      <c r="AA221" s="20">
        <f t="shared" si="155"/>
        <v>3</v>
      </c>
      <c r="AB221" s="1" t="s">
        <v>863</v>
      </c>
      <c r="AE221" s="54"/>
      <c r="AF221" s="56">
        <f t="shared" si="151"/>
        <v>0</v>
      </c>
    </row>
    <row r="222" spans="1:32" ht="15" hidden="1" x14ac:dyDescent="0.2">
      <c r="A222" s="5" t="s">
        <v>433</v>
      </c>
      <c r="B222" s="10" t="s">
        <v>434</v>
      </c>
      <c r="C222" s="11" t="s">
        <v>20</v>
      </c>
      <c r="D222" s="12">
        <v>6</v>
      </c>
      <c r="E222" s="36">
        <v>212800</v>
      </c>
      <c r="F222" s="35">
        <f t="shared" si="137"/>
        <v>1276800</v>
      </c>
      <c r="G222" s="40">
        <v>223065</v>
      </c>
      <c r="H222" s="25">
        <f t="shared" si="138"/>
        <v>1338390</v>
      </c>
      <c r="I222" s="16">
        <v>51200</v>
      </c>
      <c r="J222" s="17">
        <f t="shared" si="139"/>
        <v>307200</v>
      </c>
      <c r="K222" s="28">
        <v>35000</v>
      </c>
      <c r="L222" s="29">
        <f t="shared" si="140"/>
        <v>210000</v>
      </c>
      <c r="M222" s="47">
        <f t="shared" si="136"/>
        <v>130516.25</v>
      </c>
      <c r="N222" s="46">
        <f t="shared" si="141"/>
        <v>130516.25</v>
      </c>
      <c r="O222" s="43">
        <f t="shared" si="142"/>
        <v>-0.6304483158227423</v>
      </c>
      <c r="P222" s="43">
        <f t="shared" si="143"/>
        <v>-0.7090975261701129</v>
      </c>
      <c r="Q222" s="43">
        <f t="shared" si="144"/>
        <v>0.60771168341106951</v>
      </c>
      <c r="R222" s="43">
        <f t="shared" si="145"/>
        <v>0.7318341585817858</v>
      </c>
      <c r="S222" s="21">
        <f t="shared" si="146"/>
        <v>101242.79096763713</v>
      </c>
      <c r="T222" s="22">
        <f t="shared" si="152"/>
        <v>231759.04096763715</v>
      </c>
      <c r="U222" s="22">
        <f t="shared" si="153"/>
        <v>29273.459032362865</v>
      </c>
      <c r="V222" s="21">
        <f t="shared" si="147"/>
        <v>212800</v>
      </c>
      <c r="W222" s="21">
        <f t="shared" si="148"/>
        <v>223065</v>
      </c>
      <c r="X222" s="21">
        <f t="shared" si="149"/>
        <v>51200</v>
      </c>
      <c r="Y222" s="21">
        <f t="shared" si="150"/>
        <v>35000</v>
      </c>
      <c r="Z222" s="23">
        <f t="shared" si="154"/>
        <v>130516.25</v>
      </c>
      <c r="AA222" s="20">
        <f t="shared" si="155"/>
        <v>4</v>
      </c>
      <c r="AB222" s="1" t="s">
        <v>863</v>
      </c>
      <c r="AE222" s="54"/>
      <c r="AF222" s="56">
        <f t="shared" si="151"/>
        <v>0</v>
      </c>
    </row>
    <row r="223" spans="1:32" ht="15" hidden="1" x14ac:dyDescent="0.2">
      <c r="A223" s="5" t="s">
        <v>435</v>
      </c>
      <c r="B223" s="10" t="s">
        <v>436</v>
      </c>
      <c r="C223" s="11" t="s">
        <v>20</v>
      </c>
      <c r="D223" s="12">
        <v>7</v>
      </c>
      <c r="E223" s="36">
        <v>1260000</v>
      </c>
      <c r="F223" s="35">
        <f t="shared" si="137"/>
        <v>8820000</v>
      </c>
      <c r="G223" s="40">
        <v>1238418</v>
      </c>
      <c r="H223" s="25">
        <f t="shared" si="138"/>
        <v>8668926</v>
      </c>
      <c r="I223" s="16">
        <v>480000</v>
      </c>
      <c r="J223" s="17">
        <f t="shared" si="139"/>
        <v>3360000</v>
      </c>
      <c r="K223" s="28">
        <v>80000</v>
      </c>
      <c r="L223" s="29">
        <f t="shared" si="140"/>
        <v>560000</v>
      </c>
      <c r="M223" s="47">
        <f t="shared" si="136"/>
        <v>992806</v>
      </c>
      <c r="N223" s="46">
        <f t="shared" si="141"/>
        <v>764604.5</v>
      </c>
      <c r="O223" s="43">
        <f t="shared" si="142"/>
        <v>-0.64791078263337454</v>
      </c>
      <c r="P223" s="43">
        <f t="shared" si="143"/>
        <v>-0.61968442508512567</v>
      </c>
      <c r="Q223" s="43">
        <f t="shared" si="144"/>
        <v>0.37222446375871443</v>
      </c>
      <c r="R223" s="43">
        <f t="shared" si="145"/>
        <v>0.89537074395978578</v>
      </c>
      <c r="S223" s="21">
        <f t="shared" si="146"/>
        <v>582980.55343295971</v>
      </c>
      <c r="T223" s="22">
        <f t="shared" si="152"/>
        <v>1347585.0534329596</v>
      </c>
      <c r="U223" s="22">
        <f t="shared" si="153"/>
        <v>181623.94656704029</v>
      </c>
      <c r="V223" s="21">
        <f t="shared" si="147"/>
        <v>1260000</v>
      </c>
      <c r="W223" s="21">
        <f t="shared" si="148"/>
        <v>1238418</v>
      </c>
      <c r="X223" s="21">
        <f t="shared" si="149"/>
        <v>480000</v>
      </c>
      <c r="Y223" s="21" t="str">
        <f t="shared" si="150"/>
        <v/>
      </c>
      <c r="Z223" s="23">
        <f t="shared" si="154"/>
        <v>992806</v>
      </c>
      <c r="AA223" s="20">
        <f t="shared" si="155"/>
        <v>3</v>
      </c>
      <c r="AB223" s="1" t="s">
        <v>863</v>
      </c>
      <c r="AE223" s="54"/>
      <c r="AF223" s="56">
        <f t="shared" si="151"/>
        <v>0</v>
      </c>
    </row>
    <row r="224" spans="1:32" ht="15" hidden="1" x14ac:dyDescent="0.2">
      <c r="A224" s="5" t="s">
        <v>437</v>
      </c>
      <c r="B224" s="10" t="s">
        <v>438</v>
      </c>
      <c r="C224" s="11" t="s">
        <v>20</v>
      </c>
      <c r="D224" s="12">
        <v>10</v>
      </c>
      <c r="E224" s="36">
        <v>63186</v>
      </c>
      <c r="F224" s="35">
        <f t="shared" si="137"/>
        <v>631860</v>
      </c>
      <c r="G224" s="40">
        <v>67543</v>
      </c>
      <c r="H224" s="25">
        <f t="shared" si="138"/>
        <v>675430</v>
      </c>
      <c r="I224" s="16">
        <v>103500</v>
      </c>
      <c r="J224" s="17">
        <f t="shared" si="139"/>
        <v>1035000</v>
      </c>
      <c r="K224" s="28">
        <v>100000</v>
      </c>
      <c r="L224" s="29">
        <f t="shared" si="140"/>
        <v>1000000</v>
      </c>
      <c r="M224" s="47">
        <f t="shared" si="136"/>
        <v>83557.25</v>
      </c>
      <c r="N224" s="46">
        <f t="shared" si="141"/>
        <v>83557.25</v>
      </c>
      <c r="O224" s="43">
        <f t="shared" si="142"/>
        <v>0.24379990964278986</v>
      </c>
      <c r="P224" s="43">
        <f t="shared" si="143"/>
        <v>0.19165602027352502</v>
      </c>
      <c r="Q224" s="43">
        <f t="shared" si="144"/>
        <v>-0.23867168917119708</v>
      </c>
      <c r="R224" s="43">
        <f t="shared" si="145"/>
        <v>-0.19678424074511791</v>
      </c>
      <c r="S224" s="21">
        <f t="shared" si="146"/>
        <v>21130.714885761281</v>
      </c>
      <c r="T224" s="22">
        <f t="shared" si="152"/>
        <v>104687.96488576128</v>
      </c>
      <c r="U224" s="22">
        <f t="shared" si="153"/>
        <v>62426.535114238723</v>
      </c>
      <c r="V224" s="21">
        <f t="shared" si="147"/>
        <v>63186</v>
      </c>
      <c r="W224" s="21">
        <f t="shared" si="148"/>
        <v>67543</v>
      </c>
      <c r="X224" s="21">
        <f t="shared" si="149"/>
        <v>103500</v>
      </c>
      <c r="Y224" s="21">
        <f t="shared" si="150"/>
        <v>100000</v>
      </c>
      <c r="Z224" s="23">
        <f t="shared" si="154"/>
        <v>83557.25</v>
      </c>
      <c r="AA224" s="20">
        <f t="shared" si="155"/>
        <v>4</v>
      </c>
      <c r="AB224" s="1" t="s">
        <v>863</v>
      </c>
      <c r="AE224" s="54"/>
      <c r="AF224" s="56">
        <f t="shared" si="151"/>
        <v>0</v>
      </c>
    </row>
    <row r="225" spans="1:32" ht="15" hidden="1" x14ac:dyDescent="0.2">
      <c r="A225" s="5" t="s">
        <v>439</v>
      </c>
      <c r="B225" s="10" t="s">
        <v>440</v>
      </c>
      <c r="C225" s="11" t="s">
        <v>20</v>
      </c>
      <c r="D225" s="12">
        <v>10</v>
      </c>
      <c r="E225" s="36">
        <v>65800</v>
      </c>
      <c r="F225" s="35">
        <f t="shared" si="137"/>
        <v>658000</v>
      </c>
      <c r="G225" s="40">
        <v>65157</v>
      </c>
      <c r="H225" s="25">
        <f t="shared" si="138"/>
        <v>651570</v>
      </c>
      <c r="I225" s="16">
        <v>103501</v>
      </c>
      <c r="J225" s="17">
        <f t="shared" si="139"/>
        <v>1035010</v>
      </c>
      <c r="K225" s="28">
        <v>200000</v>
      </c>
      <c r="L225" s="29">
        <f t="shared" si="140"/>
        <v>2000000</v>
      </c>
      <c r="M225" s="47">
        <f t="shared" si="136"/>
        <v>78152.666666666672</v>
      </c>
      <c r="N225" s="46">
        <f t="shared" si="141"/>
        <v>108614.5</v>
      </c>
      <c r="O225" s="43">
        <f t="shared" si="142"/>
        <v>0.39418770053722108</v>
      </c>
      <c r="P225" s="43">
        <f t="shared" si="143"/>
        <v>0.40010772042406861</v>
      </c>
      <c r="Q225" s="43">
        <f t="shared" si="144"/>
        <v>4.7079349442293639E-2</v>
      </c>
      <c r="R225" s="43">
        <f t="shared" si="145"/>
        <v>-0.84137477040358322</v>
      </c>
      <c r="S225" s="21">
        <f t="shared" si="146"/>
        <v>63506.149857054523</v>
      </c>
      <c r="T225" s="22">
        <f t="shared" si="152"/>
        <v>172120.64985705452</v>
      </c>
      <c r="U225" s="22">
        <f t="shared" si="153"/>
        <v>45108.350142945477</v>
      </c>
      <c r="V225" s="21">
        <f t="shared" si="147"/>
        <v>65800</v>
      </c>
      <c r="W225" s="21">
        <f t="shared" si="148"/>
        <v>65157</v>
      </c>
      <c r="X225" s="21">
        <f t="shared" si="149"/>
        <v>103501</v>
      </c>
      <c r="Y225" s="21" t="str">
        <f t="shared" si="150"/>
        <v/>
      </c>
      <c r="Z225" s="23">
        <f t="shared" si="154"/>
        <v>78152.666666666672</v>
      </c>
      <c r="AA225" s="20">
        <f t="shared" si="155"/>
        <v>3</v>
      </c>
      <c r="AB225" s="1" t="s">
        <v>863</v>
      </c>
      <c r="AE225" s="54"/>
      <c r="AF225" s="56">
        <f t="shared" si="151"/>
        <v>0</v>
      </c>
    </row>
    <row r="226" spans="1:32" ht="15" hidden="1" x14ac:dyDescent="0.2">
      <c r="A226" s="5" t="s">
        <v>441</v>
      </c>
      <c r="B226" s="10" t="s">
        <v>442</v>
      </c>
      <c r="C226" s="11" t="s">
        <v>20</v>
      </c>
      <c r="D226" s="12">
        <v>10</v>
      </c>
      <c r="E226" s="36">
        <v>15400</v>
      </c>
      <c r="F226" s="35">
        <f t="shared" si="137"/>
        <v>154000</v>
      </c>
      <c r="G226" s="40">
        <v>15491</v>
      </c>
      <c r="H226" s="25">
        <f t="shared" si="138"/>
        <v>154910</v>
      </c>
      <c r="I226" s="16">
        <v>103502</v>
      </c>
      <c r="J226" s="17">
        <f t="shared" si="139"/>
        <v>1035020</v>
      </c>
      <c r="K226" s="28">
        <v>100000</v>
      </c>
      <c r="L226" s="29">
        <f t="shared" si="140"/>
        <v>1000000</v>
      </c>
      <c r="M226" s="47">
        <f t="shared" si="136"/>
        <v>58598.25</v>
      </c>
      <c r="N226" s="46">
        <f t="shared" si="141"/>
        <v>58598.25</v>
      </c>
      <c r="O226" s="43">
        <f t="shared" si="142"/>
        <v>0.73719351687123758</v>
      </c>
      <c r="P226" s="43">
        <f t="shared" si="143"/>
        <v>0.73564056947093137</v>
      </c>
      <c r="Q226" s="43">
        <f t="shared" si="144"/>
        <v>-0.76629848160994563</v>
      </c>
      <c r="R226" s="43">
        <f t="shared" si="145"/>
        <v>-0.70653560473222332</v>
      </c>
      <c r="S226" s="21">
        <f t="shared" si="146"/>
        <v>49849.023637212129</v>
      </c>
      <c r="T226" s="22">
        <f t="shared" si="152"/>
        <v>108447.27363721213</v>
      </c>
      <c r="U226" s="22">
        <f t="shared" si="153"/>
        <v>8749.226362787871</v>
      </c>
      <c r="V226" s="21">
        <f t="shared" si="147"/>
        <v>15400</v>
      </c>
      <c r="W226" s="21">
        <f t="shared" si="148"/>
        <v>15491</v>
      </c>
      <c r="X226" s="21">
        <f t="shared" si="149"/>
        <v>103502</v>
      </c>
      <c r="Y226" s="21">
        <f t="shared" si="150"/>
        <v>100000</v>
      </c>
      <c r="Z226" s="23">
        <f t="shared" si="154"/>
        <v>58598.25</v>
      </c>
      <c r="AA226" s="20">
        <f t="shared" si="155"/>
        <v>4</v>
      </c>
      <c r="AB226" s="1" t="s">
        <v>863</v>
      </c>
      <c r="AE226" s="54"/>
      <c r="AF226" s="56">
        <f t="shared" si="151"/>
        <v>0</v>
      </c>
    </row>
    <row r="227" spans="1:32" ht="15" hidden="1" x14ac:dyDescent="0.2">
      <c r="A227" s="5" t="s">
        <v>443</v>
      </c>
      <c r="B227" s="10" t="s">
        <v>444</v>
      </c>
      <c r="C227" s="11" t="s">
        <v>20</v>
      </c>
      <c r="D227" s="12">
        <v>10</v>
      </c>
      <c r="E227" s="36">
        <v>63263</v>
      </c>
      <c r="F227" s="35">
        <f t="shared" si="137"/>
        <v>632630</v>
      </c>
      <c r="G227" s="40">
        <v>64694</v>
      </c>
      <c r="H227" s="25">
        <f t="shared" si="138"/>
        <v>646940</v>
      </c>
      <c r="I227" s="16">
        <v>103503</v>
      </c>
      <c r="J227" s="17">
        <f t="shared" si="139"/>
        <v>1035030</v>
      </c>
      <c r="K227" s="28">
        <v>100000</v>
      </c>
      <c r="L227" s="29">
        <f t="shared" si="140"/>
        <v>1000000</v>
      </c>
      <c r="M227" s="47">
        <f t="shared" si="136"/>
        <v>82865</v>
      </c>
      <c r="N227" s="46">
        <f t="shared" si="141"/>
        <v>82865</v>
      </c>
      <c r="O227" s="43">
        <f t="shared" si="142"/>
        <v>0.23655343027816322</v>
      </c>
      <c r="P227" s="43">
        <f t="shared" si="143"/>
        <v>0.21928437820551494</v>
      </c>
      <c r="Q227" s="43">
        <f t="shared" si="144"/>
        <v>-0.24905569299462993</v>
      </c>
      <c r="R227" s="43">
        <f t="shared" si="145"/>
        <v>-0.20678211548904835</v>
      </c>
      <c r="S227" s="21">
        <f t="shared" si="146"/>
        <v>21862.897901848846</v>
      </c>
      <c r="T227" s="22">
        <f t="shared" si="152"/>
        <v>104727.89790184885</v>
      </c>
      <c r="U227" s="22">
        <f t="shared" si="153"/>
        <v>61002.102098151154</v>
      </c>
      <c r="V227" s="21">
        <f t="shared" si="147"/>
        <v>63263</v>
      </c>
      <c r="W227" s="21">
        <f t="shared" si="148"/>
        <v>64694</v>
      </c>
      <c r="X227" s="21">
        <f t="shared" si="149"/>
        <v>103503</v>
      </c>
      <c r="Y227" s="21">
        <f t="shared" si="150"/>
        <v>100000</v>
      </c>
      <c r="Z227" s="23">
        <f t="shared" si="154"/>
        <v>82865</v>
      </c>
      <c r="AA227" s="20">
        <f t="shared" si="155"/>
        <v>4</v>
      </c>
      <c r="AB227" s="1" t="s">
        <v>863</v>
      </c>
      <c r="AE227" s="54"/>
      <c r="AF227" s="56">
        <f t="shared" si="151"/>
        <v>0</v>
      </c>
    </row>
    <row r="228" spans="1:32" ht="15" hidden="1" x14ac:dyDescent="0.2">
      <c r="A228" s="5" t="s">
        <v>445</v>
      </c>
      <c r="B228" s="10" t="s">
        <v>446</v>
      </c>
      <c r="C228" s="11" t="s">
        <v>20</v>
      </c>
      <c r="D228" s="12">
        <v>10</v>
      </c>
      <c r="E228" s="36">
        <v>63265</v>
      </c>
      <c r="F228" s="35">
        <f t="shared" si="137"/>
        <v>632650</v>
      </c>
      <c r="G228" s="40">
        <v>68874</v>
      </c>
      <c r="H228" s="25">
        <f t="shared" si="138"/>
        <v>688740</v>
      </c>
      <c r="I228" s="16">
        <v>103504</v>
      </c>
      <c r="J228" s="17">
        <f t="shared" si="139"/>
        <v>1035040</v>
      </c>
      <c r="K228" s="28">
        <v>100000</v>
      </c>
      <c r="L228" s="29">
        <f t="shared" si="140"/>
        <v>1000000</v>
      </c>
      <c r="M228" s="47">
        <f t="shared" si="136"/>
        <v>83910.75</v>
      </c>
      <c r="N228" s="46">
        <f t="shared" si="141"/>
        <v>83910.75</v>
      </c>
      <c r="O228" s="43">
        <f t="shared" si="142"/>
        <v>0.24604416001525431</v>
      </c>
      <c r="P228" s="43">
        <f t="shared" si="143"/>
        <v>0.17919932785727688</v>
      </c>
      <c r="Q228" s="43">
        <f t="shared" si="144"/>
        <v>-0.23350107107849705</v>
      </c>
      <c r="R228" s="43">
        <f t="shared" si="145"/>
        <v>-0.19174241679403403</v>
      </c>
      <c r="S228" s="21">
        <f t="shared" si="146"/>
        <v>20777.473817815291</v>
      </c>
      <c r="T228" s="22">
        <f t="shared" si="152"/>
        <v>104688.22381781529</v>
      </c>
      <c r="U228" s="22">
        <f t="shared" si="153"/>
        <v>63133.276182184709</v>
      </c>
      <c r="V228" s="21">
        <f t="shared" si="147"/>
        <v>63265</v>
      </c>
      <c r="W228" s="21">
        <f t="shared" si="148"/>
        <v>68874</v>
      </c>
      <c r="X228" s="21">
        <f t="shared" si="149"/>
        <v>103504</v>
      </c>
      <c r="Y228" s="21">
        <f t="shared" si="150"/>
        <v>100000</v>
      </c>
      <c r="Z228" s="23">
        <f t="shared" si="154"/>
        <v>83910.75</v>
      </c>
      <c r="AA228" s="20">
        <f t="shared" si="155"/>
        <v>4</v>
      </c>
      <c r="AB228" s="1" t="s">
        <v>863</v>
      </c>
      <c r="AE228" s="54"/>
      <c r="AF228" s="56">
        <f t="shared" si="151"/>
        <v>0</v>
      </c>
    </row>
    <row r="229" spans="1:32" ht="15" hidden="1" x14ac:dyDescent="0.2">
      <c r="A229" s="5" t="s">
        <v>447</v>
      </c>
      <c r="B229" s="10" t="s">
        <v>448</v>
      </c>
      <c r="C229" s="11" t="s">
        <v>20</v>
      </c>
      <c r="D229" s="12">
        <v>10</v>
      </c>
      <c r="E229" s="36">
        <v>77000</v>
      </c>
      <c r="F229" s="35">
        <f t="shared" si="137"/>
        <v>770000</v>
      </c>
      <c r="G229" s="40">
        <v>75141</v>
      </c>
      <c r="H229" s="25">
        <f t="shared" si="138"/>
        <v>751410</v>
      </c>
      <c r="I229" s="16">
        <v>103505</v>
      </c>
      <c r="J229" s="17">
        <f t="shared" si="139"/>
        <v>1035050</v>
      </c>
      <c r="K229" s="28">
        <v>250000</v>
      </c>
      <c r="L229" s="29">
        <f t="shared" si="140"/>
        <v>2500000</v>
      </c>
      <c r="M229" s="47">
        <f t="shared" si="136"/>
        <v>85215.333333333328</v>
      </c>
      <c r="N229" s="46">
        <f t="shared" si="141"/>
        <v>126411.5</v>
      </c>
      <c r="O229" s="43">
        <f t="shared" si="142"/>
        <v>0.39087820332802004</v>
      </c>
      <c r="P229" s="43">
        <f t="shared" si="143"/>
        <v>0.40558414384767205</v>
      </c>
      <c r="Q229" s="43">
        <f t="shared" si="144"/>
        <v>0.18120582383723005</v>
      </c>
      <c r="R229" s="43">
        <f t="shared" si="145"/>
        <v>-0.97766817101292203</v>
      </c>
      <c r="S229" s="21">
        <f t="shared" si="146"/>
        <v>83404.607340761853</v>
      </c>
      <c r="T229" s="22">
        <f t="shared" si="152"/>
        <v>209816.10734076187</v>
      </c>
      <c r="U229" s="22">
        <f t="shared" si="153"/>
        <v>43006.892659238147</v>
      </c>
      <c r="V229" s="21">
        <f t="shared" si="147"/>
        <v>77000</v>
      </c>
      <c r="W229" s="21">
        <f t="shared" si="148"/>
        <v>75141</v>
      </c>
      <c r="X229" s="21">
        <f t="shared" si="149"/>
        <v>103505</v>
      </c>
      <c r="Y229" s="21" t="str">
        <f t="shared" si="150"/>
        <v/>
      </c>
      <c r="Z229" s="23">
        <f t="shared" si="154"/>
        <v>85215.333333333328</v>
      </c>
      <c r="AA229" s="20">
        <f t="shared" si="155"/>
        <v>3</v>
      </c>
      <c r="AB229" s="1" t="s">
        <v>863</v>
      </c>
      <c r="AE229" s="54"/>
      <c r="AF229" s="56">
        <f t="shared" si="151"/>
        <v>0</v>
      </c>
    </row>
    <row r="230" spans="1:32" ht="15" hidden="1" x14ac:dyDescent="0.2">
      <c r="A230" s="5" t="s">
        <v>449</v>
      </c>
      <c r="B230" s="10" t="s">
        <v>450</v>
      </c>
      <c r="C230" s="11" t="s">
        <v>20</v>
      </c>
      <c r="D230" s="12">
        <v>10</v>
      </c>
      <c r="E230" s="36">
        <v>56700</v>
      </c>
      <c r="F230" s="35">
        <f t="shared" si="137"/>
        <v>567000</v>
      </c>
      <c r="G230" s="40">
        <v>53136</v>
      </c>
      <c r="H230" s="25">
        <f t="shared" si="138"/>
        <v>531360</v>
      </c>
      <c r="I230" s="16">
        <v>103506</v>
      </c>
      <c r="J230" s="17">
        <f t="shared" si="139"/>
        <v>1035060</v>
      </c>
      <c r="K230" s="28">
        <v>150000</v>
      </c>
      <c r="L230" s="29">
        <f t="shared" si="140"/>
        <v>1500000</v>
      </c>
      <c r="M230" s="47">
        <f t="shared" si="136"/>
        <v>71114</v>
      </c>
      <c r="N230" s="46">
        <f t="shared" si="141"/>
        <v>90835.5</v>
      </c>
      <c r="O230" s="43">
        <f t="shared" si="142"/>
        <v>0.3757947058143567</v>
      </c>
      <c r="P230" s="43">
        <f t="shared" si="143"/>
        <v>0.4150304671631686</v>
      </c>
      <c r="Q230" s="43">
        <f t="shared" si="144"/>
        <v>-0.13948841587264882</v>
      </c>
      <c r="R230" s="43">
        <f t="shared" si="145"/>
        <v>-0.65133675710487648</v>
      </c>
      <c r="S230" s="21">
        <f t="shared" si="146"/>
        <v>45634.28641931415</v>
      </c>
      <c r="T230" s="22">
        <f t="shared" si="152"/>
        <v>136469.78641931416</v>
      </c>
      <c r="U230" s="22">
        <f t="shared" si="153"/>
        <v>45201.21358068585</v>
      </c>
      <c r="V230" s="21">
        <f t="shared" si="147"/>
        <v>56700</v>
      </c>
      <c r="W230" s="21">
        <f t="shared" si="148"/>
        <v>53136</v>
      </c>
      <c r="X230" s="21">
        <f t="shared" si="149"/>
        <v>103506</v>
      </c>
      <c r="Y230" s="21" t="str">
        <f t="shared" si="150"/>
        <v/>
      </c>
      <c r="Z230" s="23">
        <f t="shared" si="154"/>
        <v>71114</v>
      </c>
      <c r="AA230" s="20">
        <f t="shared" si="155"/>
        <v>3</v>
      </c>
      <c r="AB230" s="1" t="s">
        <v>863</v>
      </c>
      <c r="AE230" s="54"/>
      <c r="AF230" s="56">
        <f t="shared" si="151"/>
        <v>0</v>
      </c>
    </row>
    <row r="231" spans="1:32" s="61" customFormat="1" ht="345" customHeight="1" x14ac:dyDescent="0.2">
      <c r="A231" s="74" t="s">
        <v>451</v>
      </c>
      <c r="B231" s="116" t="s">
        <v>452</v>
      </c>
      <c r="C231" s="78" t="s">
        <v>41</v>
      </c>
      <c r="D231" s="189">
        <v>500</v>
      </c>
      <c r="E231" s="222">
        <v>34450</v>
      </c>
      <c r="F231" s="183">
        <f t="shared" si="137"/>
        <v>17225000</v>
      </c>
      <c r="G231" s="191">
        <v>35473</v>
      </c>
      <c r="H231" s="184">
        <f t="shared" si="138"/>
        <v>17736500</v>
      </c>
      <c r="I231" s="188">
        <v>9520</v>
      </c>
      <c r="J231" s="224">
        <f t="shared" si="139"/>
        <v>4760000</v>
      </c>
      <c r="K231" s="192">
        <v>12000</v>
      </c>
      <c r="L231" s="220">
        <f t="shared" si="140"/>
        <v>6000000</v>
      </c>
      <c r="M231" s="85">
        <f t="shared" si="136"/>
        <v>22860.75</v>
      </c>
      <c r="N231" s="230">
        <f t="shared" si="141"/>
        <v>22860.75</v>
      </c>
      <c r="O231" s="226">
        <f t="shared" si="142"/>
        <v>-0.50694968450291444</v>
      </c>
      <c r="P231" s="226">
        <f t="shared" si="143"/>
        <v>-0.55169887252168026</v>
      </c>
      <c r="Q231" s="226">
        <f t="shared" si="144"/>
        <v>0.58356571853504369</v>
      </c>
      <c r="R231" s="226">
        <f t="shared" si="145"/>
        <v>0.47508283848955091</v>
      </c>
      <c r="S231" s="227">
        <f t="shared" si="146"/>
        <v>14015.599246910566</v>
      </c>
      <c r="T231" s="228">
        <f t="shared" si="152"/>
        <v>36876.349246910569</v>
      </c>
      <c r="U231" s="228">
        <f t="shared" si="153"/>
        <v>8845.1507530894341</v>
      </c>
      <c r="V231" s="227">
        <f t="shared" si="147"/>
        <v>34450</v>
      </c>
      <c r="W231" s="227">
        <f t="shared" si="148"/>
        <v>35473</v>
      </c>
      <c r="X231" s="227">
        <f t="shared" si="149"/>
        <v>9520</v>
      </c>
      <c r="Y231" s="227">
        <f t="shared" si="150"/>
        <v>12000</v>
      </c>
      <c r="Z231" s="86">
        <f t="shared" si="154"/>
        <v>22860.75</v>
      </c>
      <c r="AA231" s="229">
        <f t="shared" si="155"/>
        <v>4</v>
      </c>
      <c r="AB231" s="73" t="s">
        <v>863</v>
      </c>
      <c r="AC231" s="73"/>
      <c r="AD231" s="73"/>
      <c r="AE231" s="186">
        <v>30</v>
      </c>
      <c r="AF231" s="187">
        <f t="shared" si="151"/>
        <v>685822.5</v>
      </c>
    </row>
    <row r="232" spans="1:32" s="61" customFormat="1" ht="345" customHeight="1" x14ac:dyDescent="0.2">
      <c r="A232" s="74" t="s">
        <v>453</v>
      </c>
      <c r="B232" s="116" t="s">
        <v>454</v>
      </c>
      <c r="C232" s="78" t="s">
        <v>20</v>
      </c>
      <c r="D232" s="189">
        <v>80</v>
      </c>
      <c r="E232" s="222">
        <v>4000</v>
      </c>
      <c r="F232" s="183">
        <f t="shared" si="137"/>
        <v>320000</v>
      </c>
      <c r="G232" s="191">
        <v>3614</v>
      </c>
      <c r="H232" s="184">
        <f t="shared" si="138"/>
        <v>289120</v>
      </c>
      <c r="I232" s="188">
        <v>2500</v>
      </c>
      <c r="J232" s="224">
        <f t="shared" si="139"/>
        <v>200000</v>
      </c>
      <c r="K232" s="192">
        <v>8000</v>
      </c>
      <c r="L232" s="220">
        <f t="shared" si="140"/>
        <v>640000</v>
      </c>
      <c r="M232" s="85">
        <f t="shared" si="136"/>
        <v>3371.3333333333335</v>
      </c>
      <c r="N232" s="230">
        <f t="shared" si="141"/>
        <v>4528.5</v>
      </c>
      <c r="O232" s="226">
        <f t="shared" si="142"/>
        <v>0.11670531080931879</v>
      </c>
      <c r="P232" s="226">
        <f t="shared" si="143"/>
        <v>0.20194324831621946</v>
      </c>
      <c r="Q232" s="226">
        <f t="shared" si="144"/>
        <v>0.44794081925582419</v>
      </c>
      <c r="R232" s="226">
        <f t="shared" si="145"/>
        <v>-0.76658937838136243</v>
      </c>
      <c r="S232" s="227">
        <f t="shared" si="146"/>
        <v>2400.1213163782645</v>
      </c>
      <c r="T232" s="228">
        <f t="shared" si="152"/>
        <v>6928.621316378265</v>
      </c>
      <c r="U232" s="228">
        <f t="shared" si="153"/>
        <v>2128.3786836217355</v>
      </c>
      <c r="V232" s="227">
        <f t="shared" si="147"/>
        <v>4000</v>
      </c>
      <c r="W232" s="227">
        <f t="shared" si="148"/>
        <v>3614</v>
      </c>
      <c r="X232" s="227">
        <f t="shared" si="149"/>
        <v>2500</v>
      </c>
      <c r="Y232" s="227" t="str">
        <f t="shared" si="150"/>
        <v/>
      </c>
      <c r="Z232" s="86">
        <f t="shared" si="154"/>
        <v>3371.3333333333335</v>
      </c>
      <c r="AA232" s="229">
        <f t="shared" si="155"/>
        <v>3</v>
      </c>
      <c r="AB232" s="73" t="s">
        <v>863</v>
      </c>
      <c r="AC232" s="73"/>
      <c r="AD232" s="73"/>
      <c r="AE232" s="186">
        <v>20</v>
      </c>
      <c r="AF232" s="187">
        <f t="shared" si="151"/>
        <v>67426.666666666672</v>
      </c>
    </row>
    <row r="233" spans="1:32" s="61" customFormat="1" ht="345" customHeight="1" x14ac:dyDescent="0.2">
      <c r="A233" s="74" t="s">
        <v>455</v>
      </c>
      <c r="B233" s="116" t="s">
        <v>456</v>
      </c>
      <c r="C233" s="78" t="s">
        <v>41</v>
      </c>
      <c r="D233" s="189">
        <v>200</v>
      </c>
      <c r="E233" s="222">
        <v>50000</v>
      </c>
      <c r="F233" s="183">
        <f t="shared" si="137"/>
        <v>10000000</v>
      </c>
      <c r="G233" s="191">
        <v>45711</v>
      </c>
      <c r="H233" s="184">
        <f t="shared" si="138"/>
        <v>9142200</v>
      </c>
      <c r="I233" s="188">
        <v>12300</v>
      </c>
      <c r="J233" s="224">
        <f t="shared" si="139"/>
        <v>2460000</v>
      </c>
      <c r="K233" s="192">
        <v>14000</v>
      </c>
      <c r="L233" s="220">
        <f t="shared" si="140"/>
        <v>2800000</v>
      </c>
      <c r="M233" s="85">
        <f t="shared" si="136"/>
        <v>30502.75</v>
      </c>
      <c r="N233" s="230">
        <f t="shared" si="141"/>
        <v>30502.75</v>
      </c>
      <c r="O233" s="226">
        <f t="shared" si="142"/>
        <v>-0.63919646589241963</v>
      </c>
      <c r="P233" s="226">
        <f t="shared" si="143"/>
        <v>-0.49858619304816787</v>
      </c>
      <c r="Q233" s="226">
        <f t="shared" si="144"/>
        <v>0.59675766939046482</v>
      </c>
      <c r="R233" s="226">
        <f t="shared" si="145"/>
        <v>0.54102498955012246</v>
      </c>
      <c r="S233" s="227">
        <f t="shared" si="146"/>
        <v>20125.559957013204</v>
      </c>
      <c r="T233" s="228">
        <f t="shared" si="152"/>
        <v>50628.309957013204</v>
      </c>
      <c r="U233" s="228">
        <f t="shared" si="153"/>
        <v>10377.190042986796</v>
      </c>
      <c r="V233" s="227">
        <f t="shared" si="147"/>
        <v>50000</v>
      </c>
      <c r="W233" s="227">
        <f t="shared" si="148"/>
        <v>45711</v>
      </c>
      <c r="X233" s="227">
        <f t="shared" si="149"/>
        <v>12300</v>
      </c>
      <c r="Y233" s="227">
        <f t="shared" si="150"/>
        <v>14000</v>
      </c>
      <c r="Z233" s="86">
        <f t="shared" si="154"/>
        <v>30502.75</v>
      </c>
      <c r="AA233" s="229">
        <f t="shared" si="155"/>
        <v>4</v>
      </c>
      <c r="AB233" s="73" t="s">
        <v>863</v>
      </c>
      <c r="AC233" s="73"/>
      <c r="AD233" s="73"/>
      <c r="AE233" s="186">
        <v>30</v>
      </c>
      <c r="AF233" s="187">
        <f t="shared" si="151"/>
        <v>915082.5</v>
      </c>
    </row>
    <row r="234" spans="1:32" s="61" customFormat="1" ht="345" customHeight="1" x14ac:dyDescent="0.2">
      <c r="A234" s="74" t="s">
        <v>457</v>
      </c>
      <c r="B234" s="116" t="s">
        <v>458</v>
      </c>
      <c r="C234" s="78" t="s">
        <v>20</v>
      </c>
      <c r="D234" s="189">
        <v>80</v>
      </c>
      <c r="E234" s="222">
        <v>8750</v>
      </c>
      <c r="F234" s="183">
        <f t="shared" si="137"/>
        <v>700000</v>
      </c>
      <c r="G234" s="191">
        <v>8140</v>
      </c>
      <c r="H234" s="184">
        <f t="shared" si="138"/>
        <v>651200</v>
      </c>
      <c r="I234" s="188">
        <v>3000</v>
      </c>
      <c r="J234" s="224">
        <f t="shared" si="139"/>
        <v>240000</v>
      </c>
      <c r="K234" s="192">
        <v>9000</v>
      </c>
      <c r="L234" s="220">
        <f t="shared" si="140"/>
        <v>720000</v>
      </c>
      <c r="M234" s="85">
        <f t="shared" si="136"/>
        <v>8630</v>
      </c>
      <c r="N234" s="230">
        <f t="shared" si="141"/>
        <v>7222.5</v>
      </c>
      <c r="O234" s="226">
        <f t="shared" si="142"/>
        <v>-0.21149186569747314</v>
      </c>
      <c r="P234" s="226">
        <f t="shared" si="143"/>
        <v>-0.12703357563170647</v>
      </c>
      <c r="Q234" s="226">
        <f t="shared" si="144"/>
        <v>0.5846313603322949</v>
      </c>
      <c r="R234" s="226">
        <f t="shared" si="145"/>
        <v>-0.24610591900311518</v>
      </c>
      <c r="S234" s="227">
        <f t="shared" si="146"/>
        <v>2838.0788690004138</v>
      </c>
      <c r="T234" s="228">
        <f t="shared" si="152"/>
        <v>10060.578869000414</v>
      </c>
      <c r="U234" s="228">
        <f t="shared" si="153"/>
        <v>4384.4211309995862</v>
      </c>
      <c r="V234" s="227">
        <f t="shared" si="147"/>
        <v>8750</v>
      </c>
      <c r="W234" s="227">
        <f t="shared" si="148"/>
        <v>8140</v>
      </c>
      <c r="X234" s="227" t="str">
        <f t="shared" si="149"/>
        <v/>
      </c>
      <c r="Y234" s="227">
        <f t="shared" si="150"/>
        <v>9000</v>
      </c>
      <c r="Z234" s="86">
        <f t="shared" si="154"/>
        <v>8630</v>
      </c>
      <c r="AA234" s="229">
        <f t="shared" si="155"/>
        <v>3</v>
      </c>
      <c r="AB234" s="73" t="s">
        <v>863</v>
      </c>
      <c r="AC234" s="73"/>
      <c r="AD234" s="73"/>
      <c r="AE234" s="186">
        <v>20</v>
      </c>
      <c r="AF234" s="187">
        <f t="shared" si="151"/>
        <v>172600</v>
      </c>
    </row>
    <row r="235" spans="1:32" ht="15" hidden="1" x14ac:dyDescent="0.2">
      <c r="A235" s="5" t="s">
        <v>459</v>
      </c>
      <c r="B235" s="10" t="s">
        <v>460</v>
      </c>
      <c r="C235" s="11" t="s">
        <v>41</v>
      </c>
      <c r="D235" s="12">
        <v>80</v>
      </c>
      <c r="E235" s="36">
        <v>60500</v>
      </c>
      <c r="F235" s="35">
        <f t="shared" si="137"/>
        <v>4840000</v>
      </c>
      <c r="G235" s="40">
        <v>57466</v>
      </c>
      <c r="H235" s="25">
        <f t="shared" si="138"/>
        <v>4597280</v>
      </c>
      <c r="I235" s="16">
        <v>14630</v>
      </c>
      <c r="J235" s="17">
        <f t="shared" si="139"/>
        <v>1170400</v>
      </c>
      <c r="K235" s="28">
        <v>18000</v>
      </c>
      <c r="L235" s="29">
        <f t="shared" si="140"/>
        <v>1440000</v>
      </c>
      <c r="M235" s="47">
        <f t="shared" si="136"/>
        <v>37649</v>
      </c>
      <c r="N235" s="46">
        <f t="shared" si="141"/>
        <v>37649</v>
      </c>
      <c r="O235" s="43">
        <f t="shared" si="142"/>
        <v>-0.60694839172355186</v>
      </c>
      <c r="P235" s="43">
        <f t="shared" si="143"/>
        <v>-0.52636192196339882</v>
      </c>
      <c r="Q235" s="43">
        <f t="shared" si="144"/>
        <v>0.61141066163775926</v>
      </c>
      <c r="R235" s="43">
        <f t="shared" si="145"/>
        <v>0.5218996520491912</v>
      </c>
      <c r="S235" s="21">
        <f t="shared" si="146"/>
        <v>24703.840807993129</v>
      </c>
      <c r="T235" s="22">
        <f t="shared" si="152"/>
        <v>62352.840807993125</v>
      </c>
      <c r="U235" s="22">
        <f t="shared" si="153"/>
        <v>12945.159192006871</v>
      </c>
      <c r="V235" s="21">
        <f t="shared" si="147"/>
        <v>60500</v>
      </c>
      <c r="W235" s="21">
        <f t="shared" si="148"/>
        <v>57466</v>
      </c>
      <c r="X235" s="21">
        <f t="shared" si="149"/>
        <v>14630</v>
      </c>
      <c r="Y235" s="21">
        <f t="shared" si="150"/>
        <v>18000</v>
      </c>
      <c r="Z235" s="23">
        <f t="shared" si="154"/>
        <v>37649</v>
      </c>
      <c r="AA235" s="20">
        <f t="shared" si="155"/>
        <v>4</v>
      </c>
      <c r="AB235" s="1" t="s">
        <v>863</v>
      </c>
      <c r="AE235" s="54"/>
      <c r="AF235" s="56">
        <f t="shared" si="151"/>
        <v>0</v>
      </c>
    </row>
    <row r="236" spans="1:32" ht="15" hidden="1" x14ac:dyDescent="0.2">
      <c r="A236" s="5" t="s">
        <v>461</v>
      </c>
      <c r="B236" s="10" t="s">
        <v>462</v>
      </c>
      <c r="C236" s="11" t="s">
        <v>20</v>
      </c>
      <c r="D236" s="12">
        <v>80</v>
      </c>
      <c r="E236" s="36">
        <v>10500</v>
      </c>
      <c r="F236" s="35">
        <f t="shared" si="137"/>
        <v>840000</v>
      </c>
      <c r="G236" s="40">
        <v>10143</v>
      </c>
      <c r="H236" s="25">
        <f t="shared" si="138"/>
        <v>811440</v>
      </c>
      <c r="I236" s="16">
        <v>3650</v>
      </c>
      <c r="J236" s="17">
        <f t="shared" si="139"/>
        <v>292000</v>
      </c>
      <c r="K236" s="28">
        <v>12000</v>
      </c>
      <c r="L236" s="29">
        <f t="shared" si="140"/>
        <v>960000</v>
      </c>
      <c r="M236" s="47">
        <f t="shared" si="136"/>
        <v>10881</v>
      </c>
      <c r="N236" s="46">
        <f t="shared" si="141"/>
        <v>9073.25</v>
      </c>
      <c r="O236" s="43">
        <f t="shared" si="142"/>
        <v>-0.15724795415093817</v>
      </c>
      <c r="P236" s="43">
        <f t="shared" si="143"/>
        <v>-0.11790152370980622</v>
      </c>
      <c r="Q236" s="43">
        <f t="shared" si="144"/>
        <v>0.59771856831895964</v>
      </c>
      <c r="R236" s="43">
        <f t="shared" si="145"/>
        <v>-0.32256909045821502</v>
      </c>
      <c r="S236" s="21">
        <f t="shared" si="146"/>
        <v>3703.938748143657</v>
      </c>
      <c r="T236" s="22">
        <f t="shared" si="152"/>
        <v>12777.188748143657</v>
      </c>
      <c r="U236" s="22">
        <f t="shared" si="153"/>
        <v>5369.311251856343</v>
      </c>
      <c r="V236" s="21">
        <f t="shared" si="147"/>
        <v>10500</v>
      </c>
      <c r="W236" s="21">
        <f t="shared" si="148"/>
        <v>10143</v>
      </c>
      <c r="X236" s="21" t="str">
        <f t="shared" si="149"/>
        <v/>
      </c>
      <c r="Y236" s="21">
        <f t="shared" si="150"/>
        <v>12000</v>
      </c>
      <c r="Z236" s="23">
        <f t="shared" si="154"/>
        <v>10881</v>
      </c>
      <c r="AA236" s="20">
        <f t="shared" si="155"/>
        <v>3</v>
      </c>
      <c r="AB236" s="1" t="s">
        <v>863</v>
      </c>
      <c r="AE236" s="54"/>
      <c r="AF236" s="56">
        <f t="shared" si="151"/>
        <v>0</v>
      </c>
    </row>
    <row r="237" spans="1:32" s="61" customFormat="1" ht="345" customHeight="1" x14ac:dyDescent="0.2">
      <c r="A237" s="74" t="s">
        <v>463</v>
      </c>
      <c r="B237" s="116" t="s">
        <v>464</v>
      </c>
      <c r="C237" s="78" t="s">
        <v>41</v>
      </c>
      <c r="D237" s="189">
        <v>40</v>
      </c>
      <c r="E237" s="222">
        <v>70000</v>
      </c>
      <c r="F237" s="183">
        <f t="shared" si="137"/>
        <v>2800000</v>
      </c>
      <c r="G237" s="191">
        <v>65877</v>
      </c>
      <c r="H237" s="184">
        <f t="shared" si="138"/>
        <v>2635080</v>
      </c>
      <c r="I237" s="188">
        <v>17300</v>
      </c>
      <c r="J237" s="224">
        <f t="shared" si="139"/>
        <v>692000</v>
      </c>
      <c r="K237" s="192">
        <v>19000</v>
      </c>
      <c r="L237" s="220">
        <f t="shared" si="140"/>
        <v>760000</v>
      </c>
      <c r="M237" s="85">
        <f t="shared" si="136"/>
        <v>43044.25</v>
      </c>
      <c r="N237" s="230">
        <f t="shared" si="141"/>
        <v>43044.25</v>
      </c>
      <c r="O237" s="226">
        <f t="shared" si="142"/>
        <v>-0.62623346904638821</v>
      </c>
      <c r="P237" s="226">
        <f t="shared" si="143"/>
        <v>-0.53044831771955603</v>
      </c>
      <c r="Q237" s="226">
        <f t="shared" si="144"/>
        <v>0.5980880140785354</v>
      </c>
      <c r="R237" s="226">
        <f t="shared" si="145"/>
        <v>0.55859377268740884</v>
      </c>
      <c r="S237" s="227">
        <f t="shared" si="146"/>
        <v>28803.005032750778</v>
      </c>
      <c r="T237" s="228">
        <f t="shared" si="152"/>
        <v>71847.255032750778</v>
      </c>
      <c r="U237" s="228">
        <f t="shared" si="153"/>
        <v>14241.244967249222</v>
      </c>
      <c r="V237" s="227">
        <f t="shared" si="147"/>
        <v>70000</v>
      </c>
      <c r="W237" s="227">
        <f t="shared" si="148"/>
        <v>65877</v>
      </c>
      <c r="X237" s="227">
        <f t="shared" si="149"/>
        <v>17300</v>
      </c>
      <c r="Y237" s="227">
        <f t="shared" si="150"/>
        <v>19000</v>
      </c>
      <c r="Z237" s="86">
        <f t="shared" si="154"/>
        <v>43044.25</v>
      </c>
      <c r="AA237" s="229">
        <f t="shared" si="155"/>
        <v>4</v>
      </c>
      <c r="AB237" s="73" t="s">
        <v>863</v>
      </c>
      <c r="AC237" s="73"/>
      <c r="AD237" s="73"/>
      <c r="AE237" s="186">
        <v>20</v>
      </c>
      <c r="AF237" s="187">
        <f t="shared" si="151"/>
        <v>860885</v>
      </c>
    </row>
    <row r="238" spans="1:32" ht="15" hidden="1" x14ac:dyDescent="0.2">
      <c r="A238" s="5" t="s">
        <v>465</v>
      </c>
      <c r="B238" s="10" t="s">
        <v>466</v>
      </c>
      <c r="C238" s="11" t="s">
        <v>20</v>
      </c>
      <c r="D238" s="12">
        <v>20</v>
      </c>
      <c r="E238" s="36">
        <v>16800</v>
      </c>
      <c r="F238" s="35">
        <f t="shared" si="137"/>
        <v>336000</v>
      </c>
      <c r="G238" s="40">
        <v>17300</v>
      </c>
      <c r="H238" s="25">
        <f t="shared" si="138"/>
        <v>346000</v>
      </c>
      <c r="I238" s="16">
        <v>4000</v>
      </c>
      <c r="J238" s="17">
        <f t="shared" si="139"/>
        <v>80000</v>
      </c>
      <c r="K238" s="28">
        <v>12500</v>
      </c>
      <c r="L238" s="29">
        <f t="shared" si="140"/>
        <v>250000</v>
      </c>
      <c r="M238" s="47">
        <f t="shared" si="136"/>
        <v>15533.333333333334</v>
      </c>
      <c r="N238" s="46">
        <f t="shared" si="141"/>
        <v>12650</v>
      </c>
      <c r="O238" s="43">
        <f t="shared" si="142"/>
        <v>-0.32806324110671947</v>
      </c>
      <c r="P238" s="43">
        <f t="shared" si="143"/>
        <v>-0.36758893280632421</v>
      </c>
      <c r="Q238" s="43">
        <f t="shared" si="144"/>
        <v>0.6837944664031621</v>
      </c>
      <c r="R238" s="43">
        <f t="shared" si="145"/>
        <v>1.1857707509881465E-2</v>
      </c>
      <c r="S238" s="21">
        <f t="shared" si="146"/>
        <v>6156.0268572080377</v>
      </c>
      <c r="T238" s="22">
        <f t="shared" si="152"/>
        <v>18806.026857208039</v>
      </c>
      <c r="U238" s="22">
        <f t="shared" si="153"/>
        <v>6493.9731427919623</v>
      </c>
      <c r="V238" s="21">
        <f t="shared" si="147"/>
        <v>16800</v>
      </c>
      <c r="W238" s="21">
        <f t="shared" si="148"/>
        <v>17300</v>
      </c>
      <c r="X238" s="21" t="str">
        <f t="shared" si="149"/>
        <v/>
      </c>
      <c r="Y238" s="21">
        <f t="shared" si="150"/>
        <v>12500</v>
      </c>
      <c r="Z238" s="23">
        <f t="shared" si="154"/>
        <v>15533.333333333334</v>
      </c>
      <c r="AA238" s="20">
        <f t="shared" si="155"/>
        <v>3</v>
      </c>
      <c r="AB238" s="1" t="s">
        <v>863</v>
      </c>
      <c r="AE238" s="54"/>
      <c r="AF238" s="56">
        <f t="shared" si="151"/>
        <v>0</v>
      </c>
    </row>
    <row r="239" spans="1:32" ht="15" hidden="1" x14ac:dyDescent="0.2">
      <c r="A239" s="5" t="s">
        <v>467</v>
      </c>
      <c r="B239" s="10" t="s">
        <v>468</v>
      </c>
      <c r="C239" s="11" t="s">
        <v>41</v>
      </c>
      <c r="D239" s="12">
        <v>40</v>
      </c>
      <c r="E239" s="36">
        <v>105000</v>
      </c>
      <c r="F239" s="35">
        <f t="shared" si="137"/>
        <v>4200000</v>
      </c>
      <c r="G239" s="40">
        <v>103433</v>
      </c>
      <c r="H239" s="25">
        <f t="shared" si="138"/>
        <v>4137320</v>
      </c>
      <c r="I239" s="16">
        <v>21432</v>
      </c>
      <c r="J239" s="17">
        <f t="shared" si="139"/>
        <v>857280</v>
      </c>
      <c r="K239" s="28">
        <v>20000</v>
      </c>
      <c r="L239" s="29">
        <f t="shared" si="140"/>
        <v>800000</v>
      </c>
      <c r="M239" s="47">
        <f t="shared" si="136"/>
        <v>62466.25</v>
      </c>
      <c r="N239" s="46">
        <f t="shared" si="141"/>
        <v>62466.25</v>
      </c>
      <c r="O239" s="43">
        <f t="shared" si="142"/>
        <v>-0.68090769015268249</v>
      </c>
      <c r="P239" s="43">
        <f t="shared" si="143"/>
        <v>-0.65582214395773719</v>
      </c>
      <c r="Q239" s="43">
        <f t="shared" si="144"/>
        <v>0.6569027274728354</v>
      </c>
      <c r="R239" s="43">
        <f t="shared" si="145"/>
        <v>0.67982710663758428</v>
      </c>
      <c r="S239" s="21">
        <f t="shared" si="146"/>
        <v>48216.824714857918</v>
      </c>
      <c r="T239" s="22">
        <f t="shared" si="152"/>
        <v>110683.07471485791</v>
      </c>
      <c r="U239" s="22">
        <f t="shared" si="153"/>
        <v>14249.425285142082</v>
      </c>
      <c r="V239" s="21">
        <f t="shared" si="147"/>
        <v>105000</v>
      </c>
      <c r="W239" s="21">
        <f t="shared" si="148"/>
        <v>103433</v>
      </c>
      <c r="X239" s="21">
        <f t="shared" si="149"/>
        <v>21432</v>
      </c>
      <c r="Y239" s="21">
        <f t="shared" si="150"/>
        <v>20000</v>
      </c>
      <c r="Z239" s="23">
        <f t="shared" si="154"/>
        <v>62466.25</v>
      </c>
      <c r="AA239" s="20">
        <f t="shared" si="155"/>
        <v>4</v>
      </c>
      <c r="AB239" s="1" t="s">
        <v>863</v>
      </c>
      <c r="AE239" s="54"/>
      <c r="AF239" s="56">
        <f t="shared" si="151"/>
        <v>0</v>
      </c>
    </row>
    <row r="240" spans="1:32" ht="15" hidden="1" x14ac:dyDescent="0.2">
      <c r="A240" s="5" t="s">
        <v>469</v>
      </c>
      <c r="B240" s="10" t="s">
        <v>470</v>
      </c>
      <c r="C240" s="11" t="s">
        <v>20</v>
      </c>
      <c r="D240" s="12">
        <v>20</v>
      </c>
      <c r="E240" s="36">
        <v>14500</v>
      </c>
      <c r="F240" s="35">
        <f t="shared" si="137"/>
        <v>290000</v>
      </c>
      <c r="G240" s="40">
        <v>13964</v>
      </c>
      <c r="H240" s="25">
        <f t="shared" si="138"/>
        <v>279280</v>
      </c>
      <c r="I240" s="16">
        <v>4320</v>
      </c>
      <c r="J240" s="17">
        <f t="shared" si="139"/>
        <v>86400</v>
      </c>
      <c r="K240" s="28">
        <v>13000</v>
      </c>
      <c r="L240" s="29">
        <f t="shared" si="140"/>
        <v>260000</v>
      </c>
      <c r="M240" s="47">
        <f t="shared" si="136"/>
        <v>13821.333333333334</v>
      </c>
      <c r="N240" s="46">
        <f t="shared" si="141"/>
        <v>11446</v>
      </c>
      <c r="O240" s="43">
        <f t="shared" si="142"/>
        <v>-0.2668181023938494</v>
      </c>
      <c r="P240" s="43">
        <f t="shared" si="143"/>
        <v>-0.21998951598811822</v>
      </c>
      <c r="Q240" s="43">
        <f t="shared" si="144"/>
        <v>0.62257557225231519</v>
      </c>
      <c r="R240" s="43">
        <f t="shared" si="145"/>
        <v>-0.13576795387034779</v>
      </c>
      <c r="S240" s="21">
        <f t="shared" si="146"/>
        <v>4791.0344046632217</v>
      </c>
      <c r="T240" s="22">
        <f t="shared" si="152"/>
        <v>16237.034404663222</v>
      </c>
      <c r="U240" s="22">
        <f t="shared" si="153"/>
        <v>6654.9655953367783</v>
      </c>
      <c r="V240" s="21">
        <f t="shared" si="147"/>
        <v>14500</v>
      </c>
      <c r="W240" s="21">
        <f t="shared" si="148"/>
        <v>13964</v>
      </c>
      <c r="X240" s="21" t="str">
        <f t="shared" si="149"/>
        <v/>
      </c>
      <c r="Y240" s="21">
        <f t="shared" si="150"/>
        <v>13000</v>
      </c>
      <c r="Z240" s="23">
        <f t="shared" si="154"/>
        <v>13821.333333333334</v>
      </c>
      <c r="AA240" s="20">
        <f t="shared" si="155"/>
        <v>3</v>
      </c>
      <c r="AB240" s="1" t="s">
        <v>863</v>
      </c>
      <c r="AE240" s="54"/>
      <c r="AF240" s="56">
        <f t="shared" si="151"/>
        <v>0</v>
      </c>
    </row>
    <row r="241" spans="1:32" ht="15" hidden="1" x14ac:dyDescent="0.2">
      <c r="A241" s="5" t="s">
        <v>471</v>
      </c>
      <c r="B241" s="10" t="s">
        <v>472</v>
      </c>
      <c r="C241" s="11" t="s">
        <v>41</v>
      </c>
      <c r="D241" s="12">
        <v>20</v>
      </c>
      <c r="E241" s="36">
        <v>112980</v>
      </c>
      <c r="F241" s="35">
        <f t="shared" si="137"/>
        <v>2259600</v>
      </c>
      <c r="G241" s="40">
        <v>106443</v>
      </c>
      <c r="H241" s="25">
        <f t="shared" si="138"/>
        <v>2128860</v>
      </c>
      <c r="I241" s="16">
        <v>31876</v>
      </c>
      <c r="J241" s="17">
        <f t="shared" si="139"/>
        <v>637520</v>
      </c>
      <c r="K241" s="28">
        <v>25000</v>
      </c>
      <c r="L241" s="29">
        <f t="shared" si="140"/>
        <v>500000</v>
      </c>
      <c r="M241" s="47">
        <f t="shared" si="136"/>
        <v>69074.75</v>
      </c>
      <c r="N241" s="46">
        <f t="shared" si="141"/>
        <v>69074.75</v>
      </c>
      <c r="O241" s="43">
        <f t="shared" si="142"/>
        <v>-0.63561938334919788</v>
      </c>
      <c r="P241" s="43">
        <f t="shared" si="143"/>
        <v>-0.54098277590581212</v>
      </c>
      <c r="Q241" s="43">
        <f t="shared" si="144"/>
        <v>0.53852891251868451</v>
      </c>
      <c r="R241" s="43">
        <f t="shared" si="145"/>
        <v>0.63807324673632548</v>
      </c>
      <c r="S241" s="21">
        <f t="shared" si="146"/>
        <v>47082.861973156789</v>
      </c>
      <c r="T241" s="22">
        <f t="shared" si="152"/>
        <v>116157.61197315679</v>
      </c>
      <c r="U241" s="22">
        <f t="shared" si="153"/>
        <v>21991.888026843211</v>
      </c>
      <c r="V241" s="21">
        <f t="shared" si="147"/>
        <v>112980</v>
      </c>
      <c r="W241" s="21">
        <f t="shared" si="148"/>
        <v>106443</v>
      </c>
      <c r="X241" s="21">
        <f t="shared" si="149"/>
        <v>31876</v>
      </c>
      <c r="Y241" s="21">
        <f t="shared" si="150"/>
        <v>25000</v>
      </c>
      <c r="Z241" s="23">
        <f t="shared" si="154"/>
        <v>69074.75</v>
      </c>
      <c r="AA241" s="20">
        <f t="shared" si="155"/>
        <v>4</v>
      </c>
      <c r="AB241" s="1" t="s">
        <v>863</v>
      </c>
      <c r="AE241" s="54"/>
      <c r="AF241" s="56">
        <f t="shared" si="151"/>
        <v>0</v>
      </c>
    </row>
    <row r="242" spans="1:32" ht="15" hidden="1" x14ac:dyDescent="0.2">
      <c r="A242" s="5" t="s">
        <v>473</v>
      </c>
      <c r="B242" s="10" t="s">
        <v>395</v>
      </c>
      <c r="C242" s="11" t="s">
        <v>20</v>
      </c>
      <c r="D242" s="12">
        <v>5</v>
      </c>
      <c r="E242" s="36">
        <v>44800</v>
      </c>
      <c r="F242" s="35">
        <f t="shared" si="137"/>
        <v>224000</v>
      </c>
      <c r="G242" s="40">
        <v>42995</v>
      </c>
      <c r="H242" s="25">
        <f t="shared" si="138"/>
        <v>214975</v>
      </c>
      <c r="I242" s="16">
        <v>9100</v>
      </c>
      <c r="J242" s="17">
        <f t="shared" si="139"/>
        <v>45500</v>
      </c>
      <c r="K242" s="28">
        <v>14000</v>
      </c>
      <c r="L242" s="29">
        <f t="shared" si="140"/>
        <v>70000</v>
      </c>
      <c r="M242" s="47">
        <f t="shared" si="136"/>
        <v>27723.75</v>
      </c>
      <c r="N242" s="46">
        <f t="shared" si="141"/>
        <v>27723.75</v>
      </c>
      <c r="O242" s="43">
        <f t="shared" si="142"/>
        <v>-0.6159430091528022</v>
      </c>
      <c r="P242" s="43">
        <f t="shared" si="143"/>
        <v>-0.55083637675278418</v>
      </c>
      <c r="Q242" s="43">
        <f t="shared" si="144"/>
        <v>0.6717615762658371</v>
      </c>
      <c r="R242" s="43">
        <f t="shared" si="145"/>
        <v>0.49501780963974928</v>
      </c>
      <c r="S242" s="21">
        <f t="shared" si="146"/>
        <v>18797.116523108893</v>
      </c>
      <c r="T242" s="22">
        <f t="shared" si="152"/>
        <v>46520.866523108896</v>
      </c>
      <c r="U242" s="22">
        <f t="shared" si="153"/>
        <v>8926.6334768911074</v>
      </c>
      <c r="V242" s="21">
        <f t="shared" si="147"/>
        <v>44800</v>
      </c>
      <c r="W242" s="21">
        <f t="shared" si="148"/>
        <v>42995</v>
      </c>
      <c r="X242" s="21">
        <f t="shared" si="149"/>
        <v>9100</v>
      </c>
      <c r="Y242" s="21">
        <f t="shared" si="150"/>
        <v>14000</v>
      </c>
      <c r="Z242" s="23">
        <f t="shared" si="154"/>
        <v>27723.75</v>
      </c>
      <c r="AA242" s="20">
        <f t="shared" si="155"/>
        <v>4</v>
      </c>
      <c r="AB242" s="1" t="s">
        <v>863</v>
      </c>
      <c r="AE242" s="54"/>
      <c r="AF242" s="56">
        <f t="shared" si="151"/>
        <v>0</v>
      </c>
    </row>
    <row r="243" spans="1:32" ht="15" hidden="1" x14ac:dyDescent="0.2">
      <c r="A243" s="5" t="s">
        <v>474</v>
      </c>
      <c r="B243" s="10" t="s">
        <v>475</v>
      </c>
      <c r="C243" s="11" t="s">
        <v>41</v>
      </c>
      <c r="D243" s="12">
        <v>10</v>
      </c>
      <c r="E243" s="36">
        <v>216160</v>
      </c>
      <c r="F243" s="35">
        <f t="shared" si="137"/>
        <v>2161600</v>
      </c>
      <c r="G243" s="40">
        <v>211130</v>
      </c>
      <c r="H243" s="25">
        <f t="shared" si="138"/>
        <v>2111300</v>
      </c>
      <c r="I243" s="16">
        <v>56493</v>
      </c>
      <c r="J243" s="17">
        <f t="shared" si="139"/>
        <v>564930</v>
      </c>
      <c r="K243" s="28">
        <v>28000</v>
      </c>
      <c r="L243" s="29">
        <f t="shared" si="140"/>
        <v>280000</v>
      </c>
      <c r="M243" s="47">
        <f t="shared" si="136"/>
        <v>161261</v>
      </c>
      <c r="N243" s="46">
        <f t="shared" si="141"/>
        <v>127945.75</v>
      </c>
      <c r="O243" s="43">
        <f t="shared" si="142"/>
        <v>-0.68946604322535143</v>
      </c>
      <c r="P243" s="43">
        <f t="shared" si="143"/>
        <v>-0.65015250604260011</v>
      </c>
      <c r="Q243" s="43">
        <f t="shared" si="144"/>
        <v>0.55846130098107993</v>
      </c>
      <c r="R243" s="43">
        <f t="shared" si="145"/>
        <v>0.78115724828687161</v>
      </c>
      <c r="S243" s="21">
        <f t="shared" si="146"/>
        <v>99659.456445019139</v>
      </c>
      <c r="T243" s="22">
        <f t="shared" si="152"/>
        <v>227605.20644501914</v>
      </c>
      <c r="U243" s="22">
        <f t="shared" si="153"/>
        <v>28286.293554980861</v>
      </c>
      <c r="V243" s="21">
        <f t="shared" si="147"/>
        <v>216160</v>
      </c>
      <c r="W243" s="21">
        <f t="shared" si="148"/>
        <v>211130</v>
      </c>
      <c r="X243" s="21">
        <f t="shared" si="149"/>
        <v>56493</v>
      </c>
      <c r="Y243" s="21" t="str">
        <f t="shared" si="150"/>
        <v/>
      </c>
      <c r="Z243" s="23">
        <f t="shared" si="154"/>
        <v>161261</v>
      </c>
      <c r="AA243" s="20">
        <f t="shared" si="155"/>
        <v>3</v>
      </c>
      <c r="AB243" s="1" t="s">
        <v>863</v>
      </c>
      <c r="AE243" s="54"/>
      <c r="AF243" s="56">
        <f t="shared" si="151"/>
        <v>0</v>
      </c>
    </row>
    <row r="244" spans="1:32" ht="15" hidden="1" x14ac:dyDescent="0.2">
      <c r="A244" s="5" t="s">
        <v>476</v>
      </c>
      <c r="B244" s="10" t="s">
        <v>477</v>
      </c>
      <c r="C244" s="11" t="s">
        <v>20</v>
      </c>
      <c r="D244" s="12">
        <v>5</v>
      </c>
      <c r="E244" s="36">
        <v>35560</v>
      </c>
      <c r="F244" s="35">
        <f t="shared" si="137"/>
        <v>177800</v>
      </c>
      <c r="G244" s="40">
        <v>37687</v>
      </c>
      <c r="H244" s="25">
        <f t="shared" si="138"/>
        <v>188435</v>
      </c>
      <c r="I244" s="16">
        <v>10000</v>
      </c>
      <c r="J244" s="17">
        <f t="shared" si="139"/>
        <v>50000</v>
      </c>
      <c r="K244" s="28">
        <v>16000</v>
      </c>
      <c r="L244" s="29">
        <f t="shared" si="140"/>
        <v>80000</v>
      </c>
      <c r="M244" s="47">
        <f t="shared" si="136"/>
        <v>29749</v>
      </c>
      <c r="N244" s="46">
        <f t="shared" si="141"/>
        <v>24811.75</v>
      </c>
      <c r="O244" s="43">
        <f t="shared" si="142"/>
        <v>-0.4331919352726028</v>
      </c>
      <c r="P244" s="43">
        <f t="shared" si="143"/>
        <v>-0.51891744838634923</v>
      </c>
      <c r="Q244" s="43">
        <f t="shared" si="144"/>
        <v>0.59696514756113528</v>
      </c>
      <c r="R244" s="43">
        <f t="shared" si="145"/>
        <v>0.35514423609781653</v>
      </c>
      <c r="S244" s="21">
        <f t="shared" si="146"/>
        <v>13884.425528267275</v>
      </c>
      <c r="T244" s="22">
        <f t="shared" si="152"/>
        <v>38696.175528267275</v>
      </c>
      <c r="U244" s="22">
        <f t="shared" si="153"/>
        <v>10927.324471732725</v>
      </c>
      <c r="V244" s="21">
        <f t="shared" si="147"/>
        <v>35560</v>
      </c>
      <c r="W244" s="21">
        <f t="shared" si="148"/>
        <v>37687</v>
      </c>
      <c r="X244" s="21" t="str">
        <f t="shared" si="149"/>
        <v/>
      </c>
      <c r="Y244" s="21">
        <f t="shared" si="150"/>
        <v>16000</v>
      </c>
      <c r="Z244" s="23">
        <f t="shared" si="154"/>
        <v>29749</v>
      </c>
      <c r="AA244" s="20">
        <f t="shared" si="155"/>
        <v>3</v>
      </c>
      <c r="AB244" s="1" t="s">
        <v>863</v>
      </c>
      <c r="AE244" s="54"/>
      <c r="AF244" s="56">
        <f t="shared" si="151"/>
        <v>0</v>
      </c>
    </row>
    <row r="245" spans="1:32" s="61" customFormat="1" ht="345" customHeight="1" x14ac:dyDescent="0.2">
      <c r="A245" s="74" t="s">
        <v>478</v>
      </c>
      <c r="B245" s="116" t="s">
        <v>479</v>
      </c>
      <c r="C245" s="78" t="s">
        <v>20</v>
      </c>
      <c r="D245" s="189">
        <v>1</v>
      </c>
      <c r="E245" s="222">
        <v>147000</v>
      </c>
      <c r="F245" s="183">
        <f t="shared" si="137"/>
        <v>147000</v>
      </c>
      <c r="G245" s="191">
        <v>143112</v>
      </c>
      <c r="H245" s="184">
        <f t="shared" si="138"/>
        <v>143112</v>
      </c>
      <c r="I245" s="188">
        <v>92500</v>
      </c>
      <c r="J245" s="224">
        <f t="shared" si="139"/>
        <v>92500</v>
      </c>
      <c r="K245" s="192">
        <v>60000</v>
      </c>
      <c r="L245" s="220">
        <f t="shared" si="140"/>
        <v>60000</v>
      </c>
      <c r="M245" s="85">
        <f t="shared" si="136"/>
        <v>127537.33333333333</v>
      </c>
      <c r="N245" s="230">
        <f t="shared" si="141"/>
        <v>110653</v>
      </c>
      <c r="O245" s="226">
        <f t="shared" si="142"/>
        <v>-0.32847731195719954</v>
      </c>
      <c r="P245" s="226">
        <f t="shared" si="143"/>
        <v>-0.29334044264502546</v>
      </c>
      <c r="Q245" s="226">
        <f t="shared" si="144"/>
        <v>0.16405339213577586</v>
      </c>
      <c r="R245" s="226">
        <f t="shared" si="145"/>
        <v>0.45776436246644914</v>
      </c>
      <c r="S245" s="227">
        <f t="shared" si="146"/>
        <v>41912.404321393922</v>
      </c>
      <c r="T245" s="228">
        <f t="shared" si="152"/>
        <v>152565.40432139393</v>
      </c>
      <c r="U245" s="228">
        <f t="shared" si="153"/>
        <v>68740.595678606071</v>
      </c>
      <c r="V245" s="227">
        <f t="shared" si="147"/>
        <v>147000</v>
      </c>
      <c r="W245" s="227">
        <f t="shared" si="148"/>
        <v>143112</v>
      </c>
      <c r="X245" s="227">
        <f t="shared" si="149"/>
        <v>92500</v>
      </c>
      <c r="Y245" s="227" t="str">
        <f t="shared" si="150"/>
        <v/>
      </c>
      <c r="Z245" s="86">
        <f t="shared" si="154"/>
        <v>127537.33333333333</v>
      </c>
      <c r="AA245" s="229">
        <f t="shared" si="155"/>
        <v>3</v>
      </c>
      <c r="AB245" s="73" t="s">
        <v>863</v>
      </c>
      <c r="AC245" s="73"/>
      <c r="AD245" s="73"/>
      <c r="AE245" s="186">
        <v>10</v>
      </c>
      <c r="AF245" s="187">
        <f t="shared" si="151"/>
        <v>1275373.3333333333</v>
      </c>
    </row>
    <row r="246" spans="1:32" ht="15" hidden="1" x14ac:dyDescent="0.2">
      <c r="A246" s="5" t="s">
        <v>480</v>
      </c>
      <c r="B246" s="10" t="s">
        <v>481</v>
      </c>
      <c r="C246" s="11" t="s">
        <v>20</v>
      </c>
      <c r="D246" s="12">
        <v>1</v>
      </c>
      <c r="E246" s="36">
        <v>156800</v>
      </c>
      <c r="F246" s="35">
        <f t="shared" si="137"/>
        <v>156800</v>
      </c>
      <c r="G246" s="40">
        <v>163279</v>
      </c>
      <c r="H246" s="25">
        <f t="shared" si="138"/>
        <v>163279</v>
      </c>
      <c r="I246" s="16">
        <v>115000</v>
      </c>
      <c r="J246" s="17">
        <f t="shared" si="139"/>
        <v>115000</v>
      </c>
      <c r="K246" s="28">
        <v>70000</v>
      </c>
      <c r="L246" s="29">
        <f t="shared" si="140"/>
        <v>70000</v>
      </c>
      <c r="M246" s="47">
        <f t="shared" si="136"/>
        <v>145026.33333333334</v>
      </c>
      <c r="N246" s="46">
        <f t="shared" si="141"/>
        <v>126269.75</v>
      </c>
      <c r="O246" s="43">
        <f t="shared" si="142"/>
        <v>-0.2417859384373533</v>
      </c>
      <c r="P246" s="43">
        <f t="shared" si="143"/>
        <v>-0.2930967234828612</v>
      </c>
      <c r="Q246" s="43">
        <f t="shared" si="144"/>
        <v>8.9251384436890069E-2</v>
      </c>
      <c r="R246" s="43">
        <f t="shared" si="145"/>
        <v>0.44563127748332443</v>
      </c>
      <c r="S246" s="21">
        <f t="shared" si="146"/>
        <v>43185.926645725689</v>
      </c>
      <c r="T246" s="22">
        <f t="shared" si="152"/>
        <v>169455.67664572567</v>
      </c>
      <c r="U246" s="22">
        <f t="shared" si="153"/>
        <v>83083.823354274311</v>
      </c>
      <c r="V246" s="21">
        <f t="shared" si="147"/>
        <v>156800</v>
      </c>
      <c r="W246" s="21">
        <f t="shared" si="148"/>
        <v>163279</v>
      </c>
      <c r="X246" s="21">
        <f t="shared" si="149"/>
        <v>115000</v>
      </c>
      <c r="Y246" s="21" t="str">
        <f t="shared" si="150"/>
        <v/>
      </c>
      <c r="Z246" s="23">
        <f t="shared" si="154"/>
        <v>145026.33333333334</v>
      </c>
      <c r="AA246" s="20">
        <f t="shared" si="155"/>
        <v>3</v>
      </c>
      <c r="AB246" s="1" t="s">
        <v>863</v>
      </c>
      <c r="AE246" s="54"/>
      <c r="AF246" s="56">
        <f t="shared" si="151"/>
        <v>0</v>
      </c>
    </row>
    <row r="247" spans="1:32" ht="15" hidden="1" x14ac:dyDescent="0.2">
      <c r="A247" s="5" t="s">
        <v>482</v>
      </c>
      <c r="B247" s="10" t="s">
        <v>483</v>
      </c>
      <c r="C247" s="11" t="s">
        <v>20</v>
      </c>
      <c r="D247" s="12">
        <v>1</v>
      </c>
      <c r="E247" s="36">
        <v>105000</v>
      </c>
      <c r="F247" s="35">
        <f t="shared" si="137"/>
        <v>105000</v>
      </c>
      <c r="G247" s="40">
        <v>104896</v>
      </c>
      <c r="H247" s="25">
        <f t="shared" si="138"/>
        <v>104896</v>
      </c>
      <c r="I247" s="16">
        <v>98500</v>
      </c>
      <c r="J247" s="17">
        <f t="shared" si="139"/>
        <v>98500</v>
      </c>
      <c r="K247" s="28">
        <v>850000</v>
      </c>
      <c r="L247" s="29">
        <f t="shared" si="140"/>
        <v>850000</v>
      </c>
      <c r="M247" s="47">
        <f t="shared" si="136"/>
        <v>102798.66666666667</v>
      </c>
      <c r="N247" s="46">
        <f t="shared" si="141"/>
        <v>289599</v>
      </c>
      <c r="O247" s="43">
        <f t="shared" si="142"/>
        <v>0.63742968725720739</v>
      </c>
      <c r="P247" s="43">
        <f t="shared" si="143"/>
        <v>0.6377888045193526</v>
      </c>
      <c r="Q247" s="43">
        <f t="shared" si="144"/>
        <v>0.65987451614128501</v>
      </c>
      <c r="R247" s="43">
        <f t="shared" si="145"/>
        <v>-1.9350930079178452</v>
      </c>
      <c r="S247" s="21">
        <f t="shared" si="146"/>
        <v>373613.03403923154</v>
      </c>
      <c r="T247" s="22">
        <f t="shared" si="152"/>
        <v>663212.03403923148</v>
      </c>
      <c r="U247" s="22">
        <f t="shared" si="153"/>
        <v>-84014.034039231541</v>
      </c>
      <c r="V247" s="21">
        <f t="shared" si="147"/>
        <v>105000</v>
      </c>
      <c r="W247" s="21">
        <f t="shared" si="148"/>
        <v>104896</v>
      </c>
      <c r="X247" s="21">
        <f t="shared" si="149"/>
        <v>98500</v>
      </c>
      <c r="Y247" s="21" t="str">
        <f t="shared" si="150"/>
        <v/>
      </c>
      <c r="Z247" s="23">
        <f t="shared" si="154"/>
        <v>102798.66666666667</v>
      </c>
      <c r="AA247" s="20">
        <f t="shared" si="155"/>
        <v>3</v>
      </c>
      <c r="AB247" s="1" t="s">
        <v>863</v>
      </c>
      <c r="AE247" s="54"/>
      <c r="AF247" s="56">
        <f t="shared" si="151"/>
        <v>0</v>
      </c>
    </row>
    <row r="248" spans="1:32" ht="15" hidden="1" x14ac:dyDescent="0.2">
      <c r="A248" s="5" t="s">
        <v>484</v>
      </c>
      <c r="B248" s="10" t="s">
        <v>485</v>
      </c>
      <c r="C248" s="11" t="s">
        <v>20</v>
      </c>
      <c r="D248" s="12">
        <v>10</v>
      </c>
      <c r="E248" s="36">
        <v>280000</v>
      </c>
      <c r="F248" s="35">
        <f t="shared" si="137"/>
        <v>2800000</v>
      </c>
      <c r="G248" s="40">
        <v>302821</v>
      </c>
      <c r="H248" s="25">
        <f t="shared" si="138"/>
        <v>3028210</v>
      </c>
      <c r="I248" s="16">
        <v>97500</v>
      </c>
      <c r="J248" s="17">
        <f t="shared" si="139"/>
        <v>975000</v>
      </c>
      <c r="K248" s="28">
        <v>135000</v>
      </c>
      <c r="L248" s="29">
        <f t="shared" si="140"/>
        <v>1350000</v>
      </c>
      <c r="M248" s="47">
        <f t="shared" si="136"/>
        <v>239273.66666666666</v>
      </c>
      <c r="N248" s="46">
        <f t="shared" si="141"/>
        <v>203830.25</v>
      </c>
      <c r="O248" s="43">
        <f t="shared" si="142"/>
        <v>-0.37369207956130168</v>
      </c>
      <c r="P248" s="43">
        <f t="shared" si="143"/>
        <v>-0.48565289008868895</v>
      </c>
      <c r="Q248" s="43">
        <f t="shared" si="144"/>
        <v>0.52166079372418961</v>
      </c>
      <c r="R248" s="43">
        <f t="shared" si="145"/>
        <v>0.33768417592580102</v>
      </c>
      <c r="S248" s="21">
        <f t="shared" si="146"/>
        <v>102704.63277566078</v>
      </c>
      <c r="T248" s="22">
        <f t="shared" si="152"/>
        <v>306534.88277566078</v>
      </c>
      <c r="U248" s="22">
        <f t="shared" si="153"/>
        <v>101125.61722433922</v>
      </c>
      <c r="V248" s="21">
        <f t="shared" si="147"/>
        <v>280000</v>
      </c>
      <c r="W248" s="21">
        <f t="shared" si="148"/>
        <v>302821</v>
      </c>
      <c r="X248" s="21" t="str">
        <f t="shared" si="149"/>
        <v/>
      </c>
      <c r="Y248" s="21">
        <f t="shared" si="150"/>
        <v>135000</v>
      </c>
      <c r="Z248" s="23">
        <f t="shared" si="154"/>
        <v>239273.66666666666</v>
      </c>
      <c r="AA248" s="20">
        <f t="shared" si="155"/>
        <v>3</v>
      </c>
      <c r="AB248" s="1" t="s">
        <v>863</v>
      </c>
      <c r="AE248" s="54"/>
      <c r="AF248" s="56">
        <f t="shared" si="151"/>
        <v>0</v>
      </c>
    </row>
    <row r="249" spans="1:32" ht="15" hidden="1" x14ac:dyDescent="0.2">
      <c r="A249" s="5" t="s">
        <v>486</v>
      </c>
      <c r="B249" s="10" t="s">
        <v>487</v>
      </c>
      <c r="C249" s="11" t="s">
        <v>20</v>
      </c>
      <c r="D249" s="12">
        <v>10</v>
      </c>
      <c r="E249" s="36">
        <v>308000</v>
      </c>
      <c r="F249" s="35">
        <f t="shared" si="137"/>
        <v>3080000</v>
      </c>
      <c r="G249" s="40">
        <v>330229</v>
      </c>
      <c r="H249" s="25">
        <f t="shared" si="138"/>
        <v>3302290</v>
      </c>
      <c r="I249" s="16">
        <v>97500</v>
      </c>
      <c r="J249" s="17">
        <f t="shared" si="139"/>
        <v>975000</v>
      </c>
      <c r="K249" s="28">
        <v>135000</v>
      </c>
      <c r="L249" s="29">
        <f t="shared" si="140"/>
        <v>1350000</v>
      </c>
      <c r="M249" s="47">
        <f t="shared" si="136"/>
        <v>257743</v>
      </c>
      <c r="N249" s="46">
        <f t="shared" si="141"/>
        <v>217682.25</v>
      </c>
      <c r="O249" s="43">
        <f t="shared" si="142"/>
        <v>-0.41490636007299631</v>
      </c>
      <c r="P249" s="43">
        <f t="shared" si="143"/>
        <v>-0.51702309214462816</v>
      </c>
      <c r="Q249" s="43">
        <f t="shared" si="144"/>
        <v>0.55209944770416519</v>
      </c>
      <c r="R249" s="43">
        <f t="shared" si="145"/>
        <v>0.37983000451345938</v>
      </c>
      <c r="S249" s="21">
        <f t="shared" si="146"/>
        <v>118468.27223740821</v>
      </c>
      <c r="T249" s="22">
        <f t="shared" si="152"/>
        <v>336150.52223740821</v>
      </c>
      <c r="U249" s="22">
        <f t="shared" si="153"/>
        <v>99213.977762591792</v>
      </c>
      <c r="V249" s="21">
        <f t="shared" si="147"/>
        <v>308000</v>
      </c>
      <c r="W249" s="21">
        <f t="shared" si="148"/>
        <v>330229</v>
      </c>
      <c r="X249" s="21" t="str">
        <f t="shared" si="149"/>
        <v/>
      </c>
      <c r="Y249" s="21">
        <f t="shared" si="150"/>
        <v>135000</v>
      </c>
      <c r="Z249" s="23">
        <f t="shared" si="154"/>
        <v>257743</v>
      </c>
      <c r="AA249" s="20">
        <f t="shared" si="155"/>
        <v>3</v>
      </c>
      <c r="AB249" s="1" t="s">
        <v>863</v>
      </c>
      <c r="AE249" s="54"/>
      <c r="AF249" s="56">
        <f t="shared" si="151"/>
        <v>0</v>
      </c>
    </row>
    <row r="250" spans="1:32" ht="15" hidden="1" x14ac:dyDescent="0.2">
      <c r="A250" s="5" t="s">
        <v>488</v>
      </c>
      <c r="B250" s="10" t="s">
        <v>489</v>
      </c>
      <c r="C250" s="11" t="s">
        <v>41</v>
      </c>
      <c r="D250" s="12">
        <v>50</v>
      </c>
      <c r="E250" s="36">
        <v>13000</v>
      </c>
      <c r="F250" s="35">
        <f t="shared" si="137"/>
        <v>650000</v>
      </c>
      <c r="G250" s="40">
        <v>14132</v>
      </c>
      <c r="H250" s="25">
        <f t="shared" si="138"/>
        <v>706600</v>
      </c>
      <c r="I250" s="16">
        <v>22400</v>
      </c>
      <c r="J250" s="17">
        <f t="shared" si="139"/>
        <v>1120000</v>
      </c>
      <c r="K250" s="28">
        <v>18000</v>
      </c>
      <c r="L250" s="29">
        <f t="shared" si="140"/>
        <v>900000</v>
      </c>
      <c r="M250" s="47">
        <f t="shared" si="136"/>
        <v>15044</v>
      </c>
      <c r="N250" s="46">
        <f t="shared" si="141"/>
        <v>16883</v>
      </c>
      <c r="O250" s="43">
        <f t="shared" si="142"/>
        <v>0.22999466919386369</v>
      </c>
      <c r="P250" s="43">
        <f t="shared" si="143"/>
        <v>0.16294497423443699</v>
      </c>
      <c r="Q250" s="43">
        <f t="shared" si="144"/>
        <v>-0.32677841615826564</v>
      </c>
      <c r="R250" s="43">
        <f t="shared" si="145"/>
        <v>-6.6161227270034928E-2</v>
      </c>
      <c r="S250" s="21">
        <f t="shared" si="146"/>
        <v>4255.6107278117752</v>
      </c>
      <c r="T250" s="22">
        <f t="shared" si="152"/>
        <v>21138.610727811774</v>
      </c>
      <c r="U250" s="22">
        <f t="shared" si="153"/>
        <v>12627.389272188226</v>
      </c>
      <c r="V250" s="21">
        <f t="shared" si="147"/>
        <v>13000</v>
      </c>
      <c r="W250" s="21">
        <f t="shared" si="148"/>
        <v>14132</v>
      </c>
      <c r="X250" s="21" t="str">
        <f t="shared" si="149"/>
        <v/>
      </c>
      <c r="Y250" s="21">
        <f t="shared" si="150"/>
        <v>18000</v>
      </c>
      <c r="Z250" s="23">
        <f t="shared" si="154"/>
        <v>15044</v>
      </c>
      <c r="AA250" s="20">
        <f t="shared" si="155"/>
        <v>3</v>
      </c>
      <c r="AB250" s="1" t="s">
        <v>863</v>
      </c>
      <c r="AE250" s="54"/>
      <c r="AF250" s="56">
        <f t="shared" si="151"/>
        <v>0</v>
      </c>
    </row>
    <row r="251" spans="1:32" ht="15" hidden="1" x14ac:dyDescent="0.2">
      <c r="A251" s="5" t="s">
        <v>490</v>
      </c>
      <c r="B251" s="10" t="s">
        <v>491</v>
      </c>
      <c r="C251" s="11" t="s">
        <v>20</v>
      </c>
      <c r="D251" s="12">
        <v>20</v>
      </c>
      <c r="E251" s="36">
        <v>8000</v>
      </c>
      <c r="F251" s="35">
        <f t="shared" si="137"/>
        <v>160000</v>
      </c>
      <c r="G251" s="40">
        <v>8335</v>
      </c>
      <c r="H251" s="25">
        <f t="shared" si="138"/>
        <v>166700</v>
      </c>
      <c r="I251" s="16">
        <v>6900</v>
      </c>
      <c r="J251" s="17">
        <f t="shared" si="139"/>
        <v>138000</v>
      </c>
      <c r="K251" s="28">
        <v>12000</v>
      </c>
      <c r="L251" s="29">
        <f t="shared" si="140"/>
        <v>240000</v>
      </c>
      <c r="M251" s="47">
        <f t="shared" si="136"/>
        <v>7745</v>
      </c>
      <c r="N251" s="46">
        <f t="shared" si="141"/>
        <v>8808.75</v>
      </c>
      <c r="O251" s="43">
        <f t="shared" si="142"/>
        <v>9.1812118632041972E-2</v>
      </c>
      <c r="P251" s="43">
        <f t="shared" si="143"/>
        <v>5.3781751099758801E-2</v>
      </c>
      <c r="Q251" s="43">
        <f t="shared" si="144"/>
        <v>0.21668795232013627</v>
      </c>
      <c r="R251" s="43">
        <f t="shared" si="145"/>
        <v>-0.36228182205193704</v>
      </c>
      <c r="S251" s="21">
        <f t="shared" si="146"/>
        <v>2214.0399537195954</v>
      </c>
      <c r="T251" s="22">
        <f t="shared" si="152"/>
        <v>11022.789953719595</v>
      </c>
      <c r="U251" s="22">
        <f t="shared" si="153"/>
        <v>6594.7100462804046</v>
      </c>
      <c r="V251" s="21">
        <f t="shared" si="147"/>
        <v>8000</v>
      </c>
      <c r="W251" s="21">
        <f t="shared" si="148"/>
        <v>8335</v>
      </c>
      <c r="X251" s="21">
        <f t="shared" si="149"/>
        <v>6900</v>
      </c>
      <c r="Y251" s="21" t="str">
        <f t="shared" si="150"/>
        <v/>
      </c>
      <c r="Z251" s="23">
        <f t="shared" si="154"/>
        <v>7745</v>
      </c>
      <c r="AA251" s="20">
        <f t="shared" si="155"/>
        <v>3</v>
      </c>
      <c r="AB251" s="1" t="s">
        <v>863</v>
      </c>
      <c r="AE251" s="54"/>
      <c r="AF251" s="56">
        <f t="shared" si="151"/>
        <v>0</v>
      </c>
    </row>
    <row r="252" spans="1:32" ht="15" hidden="1" x14ac:dyDescent="0.2">
      <c r="A252" s="5" t="s">
        <v>492</v>
      </c>
      <c r="B252" s="10" t="s">
        <v>493</v>
      </c>
      <c r="C252" s="11" t="s">
        <v>41</v>
      </c>
      <c r="D252" s="12">
        <v>10</v>
      </c>
      <c r="E252" s="36">
        <v>47500</v>
      </c>
      <c r="F252" s="35">
        <f t="shared" si="137"/>
        <v>475000</v>
      </c>
      <c r="G252" s="40">
        <v>49602</v>
      </c>
      <c r="H252" s="25">
        <f t="shared" si="138"/>
        <v>496020</v>
      </c>
      <c r="I252" s="16">
        <v>73500</v>
      </c>
      <c r="J252" s="17">
        <f t="shared" si="139"/>
        <v>735000</v>
      </c>
      <c r="K252" s="28">
        <v>50000</v>
      </c>
      <c r="L252" s="29">
        <f t="shared" si="140"/>
        <v>500000</v>
      </c>
      <c r="M252" s="47">
        <f t="shared" si="136"/>
        <v>49034</v>
      </c>
      <c r="N252" s="46">
        <f t="shared" si="141"/>
        <v>55150.5</v>
      </c>
      <c r="O252" s="43">
        <f t="shared" si="142"/>
        <v>0.13872041051305062</v>
      </c>
      <c r="P252" s="43">
        <f t="shared" si="143"/>
        <v>0.10060652215301769</v>
      </c>
      <c r="Q252" s="43">
        <f t="shared" si="144"/>
        <v>-0.33271683846927957</v>
      </c>
      <c r="R252" s="43">
        <f t="shared" si="145"/>
        <v>9.338990580321116E-2</v>
      </c>
      <c r="S252" s="21">
        <f t="shared" si="146"/>
        <v>12282.070984433638</v>
      </c>
      <c r="T252" s="22">
        <f t="shared" si="152"/>
        <v>67432.570984433638</v>
      </c>
      <c r="U252" s="22">
        <f t="shared" si="153"/>
        <v>42868.429015566362</v>
      </c>
      <c r="V252" s="21">
        <f t="shared" si="147"/>
        <v>47500</v>
      </c>
      <c r="W252" s="21">
        <f t="shared" si="148"/>
        <v>49602</v>
      </c>
      <c r="X252" s="21" t="str">
        <f t="shared" si="149"/>
        <v/>
      </c>
      <c r="Y252" s="21">
        <f t="shared" si="150"/>
        <v>50000</v>
      </c>
      <c r="Z252" s="23">
        <f t="shared" si="154"/>
        <v>49034</v>
      </c>
      <c r="AA252" s="20">
        <f t="shared" si="155"/>
        <v>3</v>
      </c>
      <c r="AB252" s="1" t="s">
        <v>863</v>
      </c>
      <c r="AE252" s="54"/>
      <c r="AF252" s="56">
        <f t="shared" si="151"/>
        <v>0</v>
      </c>
    </row>
    <row r="253" spans="1:32" ht="15" hidden="1" x14ac:dyDescent="0.2">
      <c r="A253" s="5" t="s">
        <v>494</v>
      </c>
      <c r="B253" s="10" t="s">
        <v>495</v>
      </c>
      <c r="C253" s="11" t="s">
        <v>20</v>
      </c>
      <c r="D253" s="12">
        <v>3</v>
      </c>
      <c r="E253" s="36">
        <v>42000</v>
      </c>
      <c r="F253" s="35">
        <f t="shared" si="137"/>
        <v>126000</v>
      </c>
      <c r="G253" s="40">
        <v>38588</v>
      </c>
      <c r="H253" s="25">
        <f t="shared" si="138"/>
        <v>115764</v>
      </c>
      <c r="I253" s="16">
        <v>15800</v>
      </c>
      <c r="J253" s="17">
        <f t="shared" si="139"/>
        <v>47400</v>
      </c>
      <c r="K253" s="28">
        <v>40000</v>
      </c>
      <c r="L253" s="29">
        <f t="shared" si="140"/>
        <v>120000</v>
      </c>
      <c r="M253" s="47">
        <f t="shared" ref="M253:M296" si="157">Z253</f>
        <v>40196</v>
      </c>
      <c r="N253" s="46">
        <f t="shared" si="141"/>
        <v>34097</v>
      </c>
      <c r="O253" s="43">
        <f t="shared" si="142"/>
        <v>-0.2317799219872716</v>
      </c>
      <c r="P253" s="43">
        <f t="shared" si="143"/>
        <v>-0.13171246737249609</v>
      </c>
      <c r="Q253" s="43">
        <f t="shared" si="144"/>
        <v>0.53661612458574071</v>
      </c>
      <c r="R253" s="43">
        <f t="shared" si="145"/>
        <v>-0.17312373522597291</v>
      </c>
      <c r="S253" s="21">
        <f t="shared" si="146"/>
        <v>12278.057772574075</v>
      </c>
      <c r="T253" s="22">
        <f t="shared" si="152"/>
        <v>46375.057772574073</v>
      </c>
      <c r="U253" s="22">
        <f t="shared" si="153"/>
        <v>21818.942227425927</v>
      </c>
      <c r="V253" s="21">
        <f t="shared" si="147"/>
        <v>42000</v>
      </c>
      <c r="W253" s="21">
        <f t="shared" si="148"/>
        <v>38588</v>
      </c>
      <c r="X253" s="21" t="str">
        <f t="shared" si="149"/>
        <v/>
      </c>
      <c r="Y253" s="21">
        <f t="shared" si="150"/>
        <v>40000</v>
      </c>
      <c r="Z253" s="23">
        <f t="shared" si="154"/>
        <v>40196</v>
      </c>
      <c r="AA253" s="20">
        <f t="shared" si="155"/>
        <v>3</v>
      </c>
      <c r="AB253" s="1" t="s">
        <v>863</v>
      </c>
      <c r="AE253" s="54"/>
      <c r="AF253" s="56">
        <f t="shared" si="151"/>
        <v>0</v>
      </c>
    </row>
    <row r="254" spans="1:32" ht="15" hidden="1" x14ac:dyDescent="0.2">
      <c r="A254" s="5" t="s">
        <v>496</v>
      </c>
      <c r="B254" s="10" t="s">
        <v>497</v>
      </c>
      <c r="C254" s="11" t="s">
        <v>20</v>
      </c>
      <c r="D254" s="12">
        <v>3</v>
      </c>
      <c r="E254" s="36">
        <v>910000</v>
      </c>
      <c r="F254" s="35">
        <f t="shared" si="137"/>
        <v>2730000</v>
      </c>
      <c r="G254" s="40">
        <v>895084</v>
      </c>
      <c r="H254" s="25">
        <f t="shared" si="138"/>
        <v>2685252</v>
      </c>
      <c r="I254" s="16">
        <v>195000</v>
      </c>
      <c r="J254" s="17">
        <f t="shared" si="139"/>
        <v>585000</v>
      </c>
      <c r="K254" s="28">
        <v>350000</v>
      </c>
      <c r="L254" s="29">
        <f t="shared" si="140"/>
        <v>1050000</v>
      </c>
      <c r="M254" s="47">
        <f t="shared" si="157"/>
        <v>718361.33333333337</v>
      </c>
      <c r="N254" s="46">
        <f t="shared" si="141"/>
        <v>587521</v>
      </c>
      <c r="O254" s="43">
        <f t="shared" si="142"/>
        <v>-0.54888080596268041</v>
      </c>
      <c r="P254" s="43">
        <f t="shared" si="143"/>
        <v>-0.52349277727945043</v>
      </c>
      <c r="Q254" s="43">
        <f t="shared" si="144"/>
        <v>0.66809697015085412</v>
      </c>
      <c r="R254" s="43">
        <f t="shared" si="145"/>
        <v>0.40427661309127672</v>
      </c>
      <c r="S254" s="21">
        <f t="shared" si="146"/>
        <v>369268.04415040667</v>
      </c>
      <c r="T254" s="22">
        <f t="shared" si="152"/>
        <v>956789.04415040673</v>
      </c>
      <c r="U254" s="22">
        <f t="shared" si="153"/>
        <v>218252.95584959333</v>
      </c>
      <c r="V254" s="21">
        <f t="shared" si="147"/>
        <v>910000</v>
      </c>
      <c r="W254" s="21">
        <f t="shared" si="148"/>
        <v>895084</v>
      </c>
      <c r="X254" s="21" t="str">
        <f t="shared" si="149"/>
        <v/>
      </c>
      <c r="Y254" s="21">
        <f t="shared" si="150"/>
        <v>350000</v>
      </c>
      <c r="Z254" s="23">
        <f t="shared" si="154"/>
        <v>718361.33333333337</v>
      </c>
      <c r="AA254" s="20">
        <f t="shared" si="155"/>
        <v>3</v>
      </c>
      <c r="AB254" s="1" t="s">
        <v>863</v>
      </c>
      <c r="AE254" s="54"/>
      <c r="AF254" s="56">
        <f t="shared" si="151"/>
        <v>0</v>
      </c>
    </row>
    <row r="255" spans="1:32" ht="15" hidden="1" x14ac:dyDescent="0.2">
      <c r="A255" s="5" t="s">
        <v>498</v>
      </c>
      <c r="B255" s="10" t="s">
        <v>499</v>
      </c>
      <c r="C255" s="11" t="s">
        <v>20</v>
      </c>
      <c r="D255" s="12">
        <v>3</v>
      </c>
      <c r="E255" s="36">
        <v>570000</v>
      </c>
      <c r="F255" s="35">
        <f t="shared" si="137"/>
        <v>1710000</v>
      </c>
      <c r="G255" s="40">
        <v>571619</v>
      </c>
      <c r="H255" s="25">
        <f t="shared" si="138"/>
        <v>1714857</v>
      </c>
      <c r="I255" s="16">
        <v>161000</v>
      </c>
      <c r="J255" s="17">
        <f t="shared" si="139"/>
        <v>483000</v>
      </c>
      <c r="K255" s="28">
        <v>400000</v>
      </c>
      <c r="L255" s="29">
        <f t="shared" si="140"/>
        <v>1200000</v>
      </c>
      <c r="M255" s="47">
        <f t="shared" si="157"/>
        <v>513873</v>
      </c>
      <c r="N255" s="46">
        <f t="shared" si="141"/>
        <v>425654.75</v>
      </c>
      <c r="O255" s="43">
        <f t="shared" si="142"/>
        <v>-0.33911344816426925</v>
      </c>
      <c r="P255" s="43">
        <f t="shared" si="143"/>
        <v>-0.34291700022142368</v>
      </c>
      <c r="Q255" s="43">
        <f t="shared" si="144"/>
        <v>0.62175918393956597</v>
      </c>
      <c r="R255" s="43">
        <f t="shared" si="145"/>
        <v>6.0271264446126849E-2</v>
      </c>
      <c r="S255" s="21">
        <f t="shared" si="146"/>
        <v>193942.78913359132</v>
      </c>
      <c r="T255" s="22">
        <f t="shared" si="152"/>
        <v>619597.53913359134</v>
      </c>
      <c r="U255" s="22">
        <f t="shared" si="153"/>
        <v>231711.96086640868</v>
      </c>
      <c r="V255" s="21">
        <f t="shared" si="147"/>
        <v>570000</v>
      </c>
      <c r="W255" s="21">
        <f t="shared" si="148"/>
        <v>571619</v>
      </c>
      <c r="X255" s="21" t="str">
        <f t="shared" si="149"/>
        <v/>
      </c>
      <c r="Y255" s="21">
        <f t="shared" si="150"/>
        <v>400000</v>
      </c>
      <c r="Z255" s="23">
        <f t="shared" si="154"/>
        <v>513873</v>
      </c>
      <c r="AA255" s="20">
        <f t="shared" si="155"/>
        <v>3</v>
      </c>
      <c r="AB255" s="1" t="s">
        <v>863</v>
      </c>
      <c r="AE255" s="54"/>
      <c r="AF255" s="56">
        <f t="shared" si="151"/>
        <v>0</v>
      </c>
    </row>
    <row r="256" spans="1:32" ht="15" hidden="1" x14ac:dyDescent="0.2">
      <c r="A256" s="5" t="s">
        <v>500</v>
      </c>
      <c r="B256" s="10" t="s">
        <v>501</v>
      </c>
      <c r="C256" s="11" t="s">
        <v>20</v>
      </c>
      <c r="D256" s="12">
        <v>3</v>
      </c>
      <c r="E256" s="36">
        <v>42000</v>
      </c>
      <c r="F256" s="35">
        <f t="shared" si="137"/>
        <v>126000</v>
      </c>
      <c r="G256" s="40">
        <v>43481</v>
      </c>
      <c r="H256" s="25">
        <f t="shared" si="138"/>
        <v>130443</v>
      </c>
      <c r="I256" s="16">
        <v>95300</v>
      </c>
      <c r="J256" s="17">
        <f t="shared" si="139"/>
        <v>285900</v>
      </c>
      <c r="K256" s="28">
        <v>400000</v>
      </c>
      <c r="L256" s="29">
        <f t="shared" si="140"/>
        <v>1200000</v>
      </c>
      <c r="M256" s="47">
        <f t="shared" si="157"/>
        <v>60260.333333333336</v>
      </c>
      <c r="N256" s="46">
        <f t="shared" si="141"/>
        <v>145195.25</v>
      </c>
      <c r="O256" s="43">
        <f t="shared" si="142"/>
        <v>0.71073433876108205</v>
      </c>
      <c r="P256" s="43">
        <f t="shared" si="143"/>
        <v>0.70053428056358591</v>
      </c>
      <c r="Q256" s="43">
        <f t="shared" si="144"/>
        <v>0.34364244009359812</v>
      </c>
      <c r="R256" s="43">
        <f t="shared" si="145"/>
        <v>-1.7549110594182662</v>
      </c>
      <c r="S256" s="21">
        <f t="shared" si="146"/>
        <v>171668.32834543672</v>
      </c>
      <c r="T256" s="22">
        <f t="shared" si="152"/>
        <v>316863.57834543672</v>
      </c>
      <c r="U256" s="22">
        <f t="shared" si="153"/>
        <v>-26473.078345436719</v>
      </c>
      <c r="V256" s="21">
        <f t="shared" si="147"/>
        <v>42000</v>
      </c>
      <c r="W256" s="21">
        <f t="shared" si="148"/>
        <v>43481</v>
      </c>
      <c r="X256" s="21">
        <f t="shared" si="149"/>
        <v>95300</v>
      </c>
      <c r="Y256" s="21" t="str">
        <f t="shared" si="150"/>
        <v/>
      </c>
      <c r="Z256" s="23">
        <f t="shared" si="154"/>
        <v>60260.333333333336</v>
      </c>
      <c r="AA256" s="20">
        <f t="shared" si="155"/>
        <v>3</v>
      </c>
      <c r="AB256" s="1" t="s">
        <v>863</v>
      </c>
      <c r="AE256" s="54"/>
      <c r="AF256" s="56">
        <f t="shared" si="151"/>
        <v>0</v>
      </c>
    </row>
    <row r="257" spans="1:32" ht="15" hidden="1" x14ac:dyDescent="0.2">
      <c r="A257" s="5" t="s">
        <v>502</v>
      </c>
      <c r="B257" s="10" t="s">
        <v>503</v>
      </c>
      <c r="C257" s="11" t="s">
        <v>20</v>
      </c>
      <c r="D257" s="12">
        <v>10</v>
      </c>
      <c r="E257" s="36">
        <v>60200</v>
      </c>
      <c r="F257" s="35">
        <f t="shared" si="137"/>
        <v>602000</v>
      </c>
      <c r="G257" s="40">
        <v>66160</v>
      </c>
      <c r="H257" s="25">
        <f t="shared" si="138"/>
        <v>661600</v>
      </c>
      <c r="I257" s="16">
        <v>113800</v>
      </c>
      <c r="J257" s="17">
        <f t="shared" si="139"/>
        <v>1138000</v>
      </c>
      <c r="K257" s="28">
        <v>850000</v>
      </c>
      <c r="L257" s="29">
        <f t="shared" si="140"/>
        <v>8500000</v>
      </c>
      <c r="M257" s="47">
        <f t="shared" si="157"/>
        <v>80053.333333333328</v>
      </c>
      <c r="N257" s="46">
        <f t="shared" si="141"/>
        <v>272540</v>
      </c>
      <c r="O257" s="43">
        <f t="shared" si="142"/>
        <v>0.77911499229470904</v>
      </c>
      <c r="P257" s="43">
        <f t="shared" si="143"/>
        <v>0.75724664269465036</v>
      </c>
      <c r="Q257" s="43">
        <f t="shared" si="144"/>
        <v>0.58244661334116099</v>
      </c>
      <c r="R257" s="43">
        <f t="shared" si="145"/>
        <v>-2.1188082483305202</v>
      </c>
      <c r="S257" s="21">
        <f t="shared" si="146"/>
        <v>385719.85481693834</v>
      </c>
      <c r="T257" s="22">
        <f t="shared" si="152"/>
        <v>658259.85481693828</v>
      </c>
      <c r="U257" s="22">
        <f t="shared" si="153"/>
        <v>-113179.85481693834</v>
      </c>
      <c r="V257" s="21">
        <f t="shared" si="147"/>
        <v>60200</v>
      </c>
      <c r="W257" s="21">
        <f t="shared" si="148"/>
        <v>66160</v>
      </c>
      <c r="X257" s="21">
        <f t="shared" si="149"/>
        <v>113800</v>
      </c>
      <c r="Y257" s="21" t="str">
        <f t="shared" si="150"/>
        <v/>
      </c>
      <c r="Z257" s="23">
        <f t="shared" si="154"/>
        <v>80053.333333333328</v>
      </c>
      <c r="AA257" s="20">
        <f t="shared" si="155"/>
        <v>3</v>
      </c>
      <c r="AB257" s="1" t="s">
        <v>863</v>
      </c>
      <c r="AE257" s="54"/>
      <c r="AF257" s="56">
        <f t="shared" si="151"/>
        <v>0</v>
      </c>
    </row>
    <row r="258" spans="1:32" ht="15" hidden="1" x14ac:dyDescent="0.2">
      <c r="A258" s="5" t="s">
        <v>504</v>
      </c>
      <c r="B258" s="10" t="s">
        <v>505</v>
      </c>
      <c r="C258" s="11" t="s">
        <v>20</v>
      </c>
      <c r="D258" s="12">
        <v>10</v>
      </c>
      <c r="E258" s="36">
        <v>392000</v>
      </c>
      <c r="F258" s="35">
        <f t="shared" si="137"/>
        <v>3920000</v>
      </c>
      <c r="G258" s="40">
        <v>423489</v>
      </c>
      <c r="H258" s="25">
        <f t="shared" si="138"/>
        <v>4234890</v>
      </c>
      <c r="I258" s="16">
        <v>82000</v>
      </c>
      <c r="J258" s="17">
        <f t="shared" si="139"/>
        <v>820000</v>
      </c>
      <c r="K258" s="28">
        <v>250000</v>
      </c>
      <c r="L258" s="29">
        <f t="shared" si="140"/>
        <v>2500000</v>
      </c>
      <c r="M258" s="47">
        <f t="shared" si="157"/>
        <v>355163</v>
      </c>
      <c r="N258" s="46">
        <f t="shared" si="141"/>
        <v>286872.25</v>
      </c>
      <c r="O258" s="43">
        <f t="shared" si="142"/>
        <v>-0.36646190072410278</v>
      </c>
      <c r="P258" s="43">
        <f t="shared" si="143"/>
        <v>-0.47622853029527956</v>
      </c>
      <c r="Q258" s="43">
        <f t="shared" si="144"/>
        <v>0.71415847995057036</v>
      </c>
      <c r="R258" s="43">
        <f t="shared" si="145"/>
        <v>0.12853195106881199</v>
      </c>
      <c r="S258" s="21">
        <f t="shared" si="146"/>
        <v>156042.92341185058</v>
      </c>
      <c r="T258" s="22">
        <f t="shared" si="152"/>
        <v>442915.17341185058</v>
      </c>
      <c r="U258" s="22">
        <f t="shared" si="153"/>
        <v>130829.32658814942</v>
      </c>
      <c r="V258" s="21">
        <f t="shared" si="147"/>
        <v>392000</v>
      </c>
      <c r="W258" s="21">
        <f t="shared" si="148"/>
        <v>423489</v>
      </c>
      <c r="X258" s="21" t="str">
        <f t="shared" si="149"/>
        <v/>
      </c>
      <c r="Y258" s="21">
        <f t="shared" si="150"/>
        <v>250000</v>
      </c>
      <c r="Z258" s="23">
        <f t="shared" si="154"/>
        <v>355163</v>
      </c>
      <c r="AA258" s="20">
        <f t="shared" si="155"/>
        <v>3</v>
      </c>
      <c r="AB258" s="1" t="s">
        <v>863</v>
      </c>
      <c r="AE258" s="54"/>
      <c r="AF258" s="56">
        <f t="shared" si="151"/>
        <v>0</v>
      </c>
    </row>
    <row r="259" spans="1:32" ht="15" hidden="1" x14ac:dyDescent="0.2">
      <c r="A259" s="5" t="s">
        <v>506</v>
      </c>
      <c r="B259" s="10" t="s">
        <v>507</v>
      </c>
      <c r="C259" s="11" t="s">
        <v>20</v>
      </c>
      <c r="D259" s="12">
        <v>10</v>
      </c>
      <c r="E259" s="36">
        <v>630000</v>
      </c>
      <c r="F259" s="35">
        <f t="shared" si="137"/>
        <v>6300000</v>
      </c>
      <c r="G259" s="40">
        <v>645606</v>
      </c>
      <c r="H259" s="25">
        <f t="shared" si="138"/>
        <v>6456060</v>
      </c>
      <c r="I259" s="16">
        <v>82000</v>
      </c>
      <c r="J259" s="17">
        <f t="shared" si="139"/>
        <v>820000</v>
      </c>
      <c r="K259" s="28">
        <v>300000</v>
      </c>
      <c r="L259" s="29">
        <f t="shared" si="140"/>
        <v>3000000</v>
      </c>
      <c r="M259" s="47">
        <f t="shared" si="157"/>
        <v>525202</v>
      </c>
      <c r="N259" s="46">
        <f t="shared" si="141"/>
        <v>414401.5</v>
      </c>
      <c r="O259" s="43">
        <f t="shared" si="142"/>
        <v>-0.52026476738139227</v>
      </c>
      <c r="P259" s="43">
        <f t="shared" si="143"/>
        <v>-0.55792389747623994</v>
      </c>
      <c r="Q259" s="43">
        <f t="shared" si="144"/>
        <v>0.80212426837258066</v>
      </c>
      <c r="R259" s="43">
        <f t="shared" si="145"/>
        <v>0.27606439648505132</v>
      </c>
      <c r="S259" s="21">
        <f t="shared" si="146"/>
        <v>272957.07503012265</v>
      </c>
      <c r="T259" s="22">
        <f t="shared" si="152"/>
        <v>687358.57503012265</v>
      </c>
      <c r="U259" s="22">
        <f t="shared" si="153"/>
        <v>141444.42496987735</v>
      </c>
      <c r="V259" s="21">
        <f t="shared" si="147"/>
        <v>630000</v>
      </c>
      <c r="W259" s="21">
        <f t="shared" si="148"/>
        <v>645606</v>
      </c>
      <c r="X259" s="21" t="str">
        <f t="shared" si="149"/>
        <v/>
      </c>
      <c r="Y259" s="21">
        <f t="shared" si="150"/>
        <v>300000</v>
      </c>
      <c r="Z259" s="23">
        <f t="shared" si="154"/>
        <v>525202</v>
      </c>
      <c r="AA259" s="20">
        <f t="shared" si="155"/>
        <v>3</v>
      </c>
      <c r="AB259" s="1" t="s">
        <v>863</v>
      </c>
      <c r="AE259" s="54"/>
      <c r="AF259" s="56">
        <f t="shared" si="151"/>
        <v>0</v>
      </c>
    </row>
    <row r="260" spans="1:32" ht="15" hidden="1" x14ac:dyDescent="0.2">
      <c r="A260" s="5" t="s">
        <v>508</v>
      </c>
      <c r="B260" s="10" t="s">
        <v>509</v>
      </c>
      <c r="C260" s="11" t="s">
        <v>20</v>
      </c>
      <c r="D260" s="12">
        <v>10</v>
      </c>
      <c r="E260" s="36">
        <v>532000</v>
      </c>
      <c r="F260" s="35">
        <f t="shared" si="137"/>
        <v>5320000</v>
      </c>
      <c r="G260" s="40">
        <v>518847</v>
      </c>
      <c r="H260" s="25">
        <f t="shared" si="138"/>
        <v>5188470</v>
      </c>
      <c r="I260" s="16">
        <v>101750</v>
      </c>
      <c r="J260" s="17">
        <f t="shared" si="139"/>
        <v>1017500</v>
      </c>
      <c r="K260" s="28">
        <v>350000</v>
      </c>
      <c r="L260" s="29">
        <f t="shared" si="140"/>
        <v>3500000</v>
      </c>
      <c r="M260" s="47">
        <f t="shared" si="157"/>
        <v>466949</v>
      </c>
      <c r="N260" s="46">
        <f t="shared" si="141"/>
        <v>375649.25</v>
      </c>
      <c r="O260" s="43">
        <f t="shared" si="142"/>
        <v>-0.41621472690282224</v>
      </c>
      <c r="P260" s="43">
        <f t="shared" si="143"/>
        <v>-0.38120068122058015</v>
      </c>
      <c r="Q260" s="43">
        <f t="shared" si="144"/>
        <v>0.72913562319104863</v>
      </c>
      <c r="R260" s="43">
        <f t="shared" si="145"/>
        <v>6.827978493235376E-2</v>
      </c>
      <c r="S260" s="21">
        <f t="shared" si="146"/>
        <v>200524.17627038556</v>
      </c>
      <c r="T260" s="22">
        <f t="shared" si="152"/>
        <v>576173.42627038551</v>
      </c>
      <c r="U260" s="22">
        <f t="shared" si="153"/>
        <v>175125.07372961444</v>
      </c>
      <c r="V260" s="21">
        <f t="shared" si="147"/>
        <v>532000</v>
      </c>
      <c r="W260" s="21">
        <f t="shared" si="148"/>
        <v>518847</v>
      </c>
      <c r="X260" s="21" t="str">
        <f t="shared" si="149"/>
        <v/>
      </c>
      <c r="Y260" s="21">
        <f t="shared" si="150"/>
        <v>350000</v>
      </c>
      <c r="Z260" s="23">
        <f t="shared" si="154"/>
        <v>466949</v>
      </c>
      <c r="AA260" s="20">
        <f t="shared" si="155"/>
        <v>3</v>
      </c>
      <c r="AB260" s="1" t="s">
        <v>863</v>
      </c>
      <c r="AE260" s="54"/>
      <c r="AF260" s="56">
        <f t="shared" si="151"/>
        <v>0</v>
      </c>
    </row>
    <row r="261" spans="1:32" ht="15" hidden="1" x14ac:dyDescent="0.2">
      <c r="A261" s="5" t="s">
        <v>510</v>
      </c>
      <c r="B261" s="10" t="s">
        <v>511</v>
      </c>
      <c r="C261" s="11" t="s">
        <v>20</v>
      </c>
      <c r="D261" s="12">
        <v>10</v>
      </c>
      <c r="E261" s="36">
        <v>980000</v>
      </c>
      <c r="F261" s="35">
        <f t="shared" si="137"/>
        <v>9800000</v>
      </c>
      <c r="G261" s="40">
        <v>1020557</v>
      </c>
      <c r="H261" s="25">
        <f t="shared" si="138"/>
        <v>10205570</v>
      </c>
      <c r="I261" s="16">
        <v>82000</v>
      </c>
      <c r="J261" s="17">
        <f t="shared" si="139"/>
        <v>820000</v>
      </c>
      <c r="K261" s="31"/>
      <c r="L261" s="29">
        <f t="shared" si="140"/>
        <v>0</v>
      </c>
      <c r="M261" s="47">
        <f t="shared" si="157"/>
        <v>1000278.5</v>
      </c>
      <c r="N261" s="46">
        <f t="shared" si="141"/>
        <v>694185.66666666663</v>
      </c>
      <c r="O261" s="43">
        <f t="shared" si="142"/>
        <v>-0.41172606560108571</v>
      </c>
      <c r="P261" s="43">
        <f t="shared" si="143"/>
        <v>-0.4701499166649461</v>
      </c>
      <c r="Q261" s="43">
        <f t="shared" si="144"/>
        <v>0.88187598226603159</v>
      </c>
      <c r="R261" s="43">
        <f t="shared" si="145"/>
        <v>1</v>
      </c>
      <c r="S261" s="21">
        <f t="shared" si="146"/>
        <v>530556.01534270949</v>
      </c>
      <c r="T261" s="22">
        <f t="shared" si="152"/>
        <v>1224741.6820093761</v>
      </c>
      <c r="U261" s="22">
        <f t="shared" si="153"/>
        <v>163629.65132395714</v>
      </c>
      <c r="V261" s="21">
        <f t="shared" si="147"/>
        <v>980000</v>
      </c>
      <c r="W261" s="21">
        <f t="shared" si="148"/>
        <v>1020557</v>
      </c>
      <c r="X261" s="21" t="str">
        <f t="shared" si="149"/>
        <v/>
      </c>
      <c r="Y261" s="21" t="str">
        <f t="shared" si="150"/>
        <v/>
      </c>
      <c r="Z261" s="23">
        <f t="shared" si="154"/>
        <v>1000278.5</v>
      </c>
      <c r="AA261" s="20">
        <f t="shared" si="155"/>
        <v>2</v>
      </c>
      <c r="AB261" s="1" t="s">
        <v>863</v>
      </c>
      <c r="AE261" s="54"/>
      <c r="AF261" s="56">
        <f t="shared" si="151"/>
        <v>0</v>
      </c>
    </row>
    <row r="262" spans="1:32" s="61" customFormat="1" ht="345" customHeight="1" x14ac:dyDescent="0.2">
      <c r="A262" s="74" t="s">
        <v>512</v>
      </c>
      <c r="B262" s="116" t="s">
        <v>513</v>
      </c>
      <c r="C262" s="78" t="s">
        <v>20</v>
      </c>
      <c r="D262" s="189">
        <v>10</v>
      </c>
      <c r="E262" s="222">
        <v>35000</v>
      </c>
      <c r="F262" s="183">
        <f t="shared" si="137"/>
        <v>350000</v>
      </c>
      <c r="G262" s="191">
        <v>32402</v>
      </c>
      <c r="H262" s="184">
        <f t="shared" si="138"/>
        <v>324020</v>
      </c>
      <c r="I262" s="188">
        <v>32500</v>
      </c>
      <c r="J262" s="224">
        <f t="shared" si="139"/>
        <v>325000</v>
      </c>
      <c r="K262" s="192">
        <v>35000</v>
      </c>
      <c r="L262" s="220">
        <f t="shared" si="140"/>
        <v>350000</v>
      </c>
      <c r="M262" s="85">
        <f t="shared" ref="M262:M263" si="158">N262</f>
        <v>33725.5</v>
      </c>
      <c r="N262" s="230">
        <f t="shared" si="141"/>
        <v>33725.5</v>
      </c>
      <c r="O262" s="226">
        <f t="shared" si="142"/>
        <v>-3.779039599116385E-2</v>
      </c>
      <c r="P262" s="226">
        <f t="shared" si="143"/>
        <v>3.9243302545551639E-2</v>
      </c>
      <c r="Q262" s="226">
        <f t="shared" si="144"/>
        <v>3.6337489436776282E-2</v>
      </c>
      <c r="R262" s="226">
        <f t="shared" si="145"/>
        <v>-3.779039599116385E-2</v>
      </c>
      <c r="S262" s="227">
        <f t="shared" si="146"/>
        <v>1472.2095638868809</v>
      </c>
      <c r="T262" s="228">
        <f t="shared" si="152"/>
        <v>35197.709563886878</v>
      </c>
      <c r="U262" s="228">
        <f t="shared" si="153"/>
        <v>32253.290436113119</v>
      </c>
      <c r="V262" s="227">
        <f t="shared" si="147"/>
        <v>35000</v>
      </c>
      <c r="W262" s="227">
        <f t="shared" si="148"/>
        <v>32402</v>
      </c>
      <c r="X262" s="227">
        <f t="shared" si="149"/>
        <v>32500</v>
      </c>
      <c r="Y262" s="227">
        <f t="shared" si="150"/>
        <v>35000</v>
      </c>
      <c r="Z262" s="86">
        <f t="shared" si="154"/>
        <v>33725.5</v>
      </c>
      <c r="AA262" s="229">
        <f t="shared" si="155"/>
        <v>4</v>
      </c>
      <c r="AB262" s="216" t="s">
        <v>873</v>
      </c>
      <c r="AC262" s="73"/>
      <c r="AD262" s="73"/>
      <c r="AE262" s="186">
        <v>3</v>
      </c>
      <c r="AF262" s="187">
        <f t="shared" si="151"/>
        <v>101176.5</v>
      </c>
    </row>
    <row r="263" spans="1:32" ht="15" hidden="1" x14ac:dyDescent="0.2">
      <c r="A263" s="5" t="s">
        <v>514</v>
      </c>
      <c r="B263" s="10" t="s">
        <v>515</v>
      </c>
      <c r="C263" s="11" t="s">
        <v>20</v>
      </c>
      <c r="D263" s="12">
        <v>10</v>
      </c>
      <c r="E263" s="36">
        <v>63000</v>
      </c>
      <c r="F263" s="35">
        <f t="shared" si="137"/>
        <v>630000</v>
      </c>
      <c r="G263" s="40">
        <v>66052</v>
      </c>
      <c r="H263" s="25">
        <f t="shared" si="138"/>
        <v>660520</v>
      </c>
      <c r="I263" s="16">
        <v>49980</v>
      </c>
      <c r="J263" s="17">
        <f t="shared" si="139"/>
        <v>499800</v>
      </c>
      <c r="K263" s="28">
        <v>60000</v>
      </c>
      <c r="L263" s="29">
        <f t="shared" si="140"/>
        <v>600000</v>
      </c>
      <c r="M263" s="47">
        <f t="shared" si="158"/>
        <v>59758</v>
      </c>
      <c r="N263" s="46">
        <f t="shared" si="141"/>
        <v>59758</v>
      </c>
      <c r="O263" s="43">
        <f t="shared" si="142"/>
        <v>-5.4252150339703542E-2</v>
      </c>
      <c r="P263" s="43">
        <f t="shared" si="143"/>
        <v>-0.10532481006727124</v>
      </c>
      <c r="Q263" s="43">
        <f t="shared" si="144"/>
        <v>0.1636266273971686</v>
      </c>
      <c r="R263" s="43">
        <f t="shared" si="145"/>
        <v>-4.0496669901937121E-3</v>
      </c>
      <c r="S263" s="21">
        <f t="shared" si="146"/>
        <v>6971.1990360339014</v>
      </c>
      <c r="T263" s="22">
        <f t="shared" si="152"/>
        <v>66729.199036033897</v>
      </c>
      <c r="U263" s="22">
        <f t="shared" si="153"/>
        <v>52786.800963966096</v>
      </c>
      <c r="V263" s="21">
        <f t="shared" si="147"/>
        <v>63000</v>
      </c>
      <c r="W263" s="21">
        <f t="shared" si="148"/>
        <v>66052</v>
      </c>
      <c r="X263" s="21" t="str">
        <f t="shared" si="149"/>
        <v/>
      </c>
      <c r="Y263" s="21">
        <f t="shared" si="150"/>
        <v>60000</v>
      </c>
      <c r="Z263" s="23">
        <f t="shared" si="154"/>
        <v>63017.333333333336</v>
      </c>
      <c r="AA263" s="20">
        <f t="shared" si="155"/>
        <v>3</v>
      </c>
      <c r="AB263" s="44" t="s">
        <v>873</v>
      </c>
      <c r="AE263" s="54"/>
      <c r="AF263" s="56">
        <f t="shared" si="151"/>
        <v>0</v>
      </c>
    </row>
    <row r="264" spans="1:32" ht="15" hidden="1" x14ac:dyDescent="0.2">
      <c r="A264" s="5" t="s">
        <v>516</v>
      </c>
      <c r="B264" s="10" t="s">
        <v>517</v>
      </c>
      <c r="C264" s="11" t="s">
        <v>41</v>
      </c>
      <c r="D264" s="12">
        <v>200</v>
      </c>
      <c r="E264" s="36">
        <v>11200</v>
      </c>
      <c r="F264" s="35">
        <f t="shared" si="137"/>
        <v>2240000</v>
      </c>
      <c r="G264" s="40">
        <v>10163</v>
      </c>
      <c r="H264" s="25">
        <f t="shared" si="138"/>
        <v>2032600</v>
      </c>
      <c r="I264" s="16">
        <v>35873</v>
      </c>
      <c r="J264" s="17">
        <f t="shared" si="139"/>
        <v>7174600</v>
      </c>
      <c r="K264" s="28">
        <v>25000</v>
      </c>
      <c r="L264" s="29">
        <f t="shared" si="140"/>
        <v>5000000</v>
      </c>
      <c r="M264" s="47">
        <f t="shared" si="157"/>
        <v>15454.333333333334</v>
      </c>
      <c r="N264" s="42">
        <f t="shared" si="141"/>
        <v>20559</v>
      </c>
      <c r="O264" s="43">
        <f t="shared" si="142"/>
        <v>0.4552264215185563</v>
      </c>
      <c r="P264" s="43">
        <f t="shared" si="143"/>
        <v>0.50566661802616863</v>
      </c>
      <c r="Q264" s="43">
        <f t="shared" si="144"/>
        <v>-0.74488058757721687</v>
      </c>
      <c r="R264" s="43">
        <f t="shared" si="145"/>
        <v>-0.21601245196750818</v>
      </c>
      <c r="S264" s="21">
        <f t="shared" si="146"/>
        <v>12246.207222374336</v>
      </c>
      <c r="T264" s="22">
        <f t="shared" si="152"/>
        <v>32805.207222374338</v>
      </c>
      <c r="U264" s="22">
        <f t="shared" si="153"/>
        <v>8312.7927776256638</v>
      </c>
      <c r="V264" s="21">
        <f t="shared" si="147"/>
        <v>11200</v>
      </c>
      <c r="W264" s="21">
        <f t="shared" si="148"/>
        <v>10163</v>
      </c>
      <c r="X264" s="21" t="str">
        <f t="shared" si="149"/>
        <v/>
      </c>
      <c r="Y264" s="21">
        <f t="shared" si="150"/>
        <v>25000</v>
      </c>
      <c r="Z264" s="23">
        <f t="shared" si="154"/>
        <v>15454.333333333334</v>
      </c>
      <c r="AA264" s="20">
        <f t="shared" si="155"/>
        <v>3</v>
      </c>
      <c r="AB264" s="1" t="s">
        <v>863</v>
      </c>
      <c r="AE264" s="54"/>
      <c r="AF264" s="56">
        <f t="shared" si="151"/>
        <v>0</v>
      </c>
    </row>
    <row r="265" spans="1:32" ht="15" hidden="1" x14ac:dyDescent="0.2">
      <c r="A265" s="5" t="s">
        <v>518</v>
      </c>
      <c r="B265" s="10" t="s">
        <v>519</v>
      </c>
      <c r="C265" s="11" t="s">
        <v>20</v>
      </c>
      <c r="D265" s="12">
        <v>10</v>
      </c>
      <c r="E265" s="36">
        <v>5600</v>
      </c>
      <c r="F265" s="35">
        <f t="shared" ref="F265:F296" si="159">+D265*E265</f>
        <v>56000</v>
      </c>
      <c r="G265" s="40">
        <v>5896</v>
      </c>
      <c r="H265" s="25">
        <f t="shared" ref="H265:H296" si="160">+D265*G265</f>
        <v>58960</v>
      </c>
      <c r="I265" s="16">
        <v>15000</v>
      </c>
      <c r="J265" s="17">
        <f t="shared" ref="J265:J296" si="161">+I265*D265</f>
        <v>150000</v>
      </c>
      <c r="K265" s="28">
        <v>18000</v>
      </c>
      <c r="L265" s="29">
        <f t="shared" ref="L265:L296" si="162">+K265*D265</f>
        <v>180000</v>
      </c>
      <c r="M265" s="47">
        <f t="shared" si="157"/>
        <v>8832</v>
      </c>
      <c r="N265" s="42">
        <f t="shared" ref="N265:N296" si="163">AVERAGE(E265,G265,I265,K265)</f>
        <v>11124</v>
      </c>
      <c r="O265" s="43">
        <f t="shared" ref="O265:O296" si="164">1-E265/N265</f>
        <v>0.49658396260338011</v>
      </c>
      <c r="P265" s="43">
        <f t="shared" ref="P265:P296" si="165">1-G265/N265</f>
        <v>0.46997482919813016</v>
      </c>
      <c r="Q265" s="43">
        <f t="shared" ref="Q265:Q296" si="166">1-I265/N265</f>
        <v>-0.34843581445523197</v>
      </c>
      <c r="R265" s="43">
        <f t="shared" ref="R265:R296" si="167">1-K265/N265</f>
        <v>-0.61812297734627841</v>
      </c>
      <c r="S265" s="21">
        <f t="shared" ref="S265:S296" si="168">STDEV(E265,G265,I265,K265)</f>
        <v>6328.488813821722</v>
      </c>
      <c r="T265" s="22">
        <f t="shared" si="152"/>
        <v>17452.488813821721</v>
      </c>
      <c r="U265" s="22">
        <f t="shared" si="153"/>
        <v>4795.511186178278</v>
      </c>
      <c r="V265" s="21">
        <f t="shared" ref="V265:V296" si="169">IF(AND(E265&lt;=$T265,E265&gt;=$U265),E265,"")</f>
        <v>5600</v>
      </c>
      <c r="W265" s="21">
        <f t="shared" ref="W265:W296" si="170">IF(AND(G265&lt;=$T265,G265&gt;=$U265),G265,"")</f>
        <v>5896</v>
      </c>
      <c r="X265" s="21">
        <f t="shared" ref="X265:X296" si="171">IF(AND(I265&lt;=$T265,I265&gt;=$U265),I265,"")</f>
        <v>15000</v>
      </c>
      <c r="Y265" s="21" t="str">
        <f t="shared" ref="Y265:Y296" si="172">IF(AND(K265&lt;=$T265,K265&gt;=$U265),K265,"")</f>
        <v/>
      </c>
      <c r="Z265" s="23">
        <f t="shared" si="154"/>
        <v>8832</v>
      </c>
      <c r="AA265" s="20">
        <f t="shared" si="155"/>
        <v>3</v>
      </c>
      <c r="AB265" s="1" t="s">
        <v>863</v>
      </c>
      <c r="AE265" s="54"/>
      <c r="AF265" s="56">
        <f t="shared" si="151"/>
        <v>0</v>
      </c>
    </row>
    <row r="266" spans="1:32" ht="15" hidden="1" x14ac:dyDescent="0.2">
      <c r="A266" s="5" t="s">
        <v>520</v>
      </c>
      <c r="B266" s="10" t="s">
        <v>521</v>
      </c>
      <c r="C266" s="11" t="s">
        <v>41</v>
      </c>
      <c r="D266" s="12">
        <v>200</v>
      </c>
      <c r="E266" s="36">
        <v>21000</v>
      </c>
      <c r="F266" s="35">
        <f t="shared" si="159"/>
        <v>4200000</v>
      </c>
      <c r="G266" s="40">
        <v>20341</v>
      </c>
      <c r="H266" s="25">
        <f t="shared" si="160"/>
        <v>4068200</v>
      </c>
      <c r="I266" s="16">
        <v>54300</v>
      </c>
      <c r="J266" s="17">
        <f t="shared" si="161"/>
        <v>10860000</v>
      </c>
      <c r="K266" s="28">
        <v>60000</v>
      </c>
      <c r="L266" s="29">
        <f t="shared" si="162"/>
        <v>12000000</v>
      </c>
      <c r="M266" s="47">
        <f t="shared" si="157"/>
        <v>38910.25</v>
      </c>
      <c r="N266" s="42">
        <f t="shared" si="163"/>
        <v>38910.25</v>
      </c>
      <c r="O266" s="43">
        <f t="shared" si="164"/>
        <v>0.46029645144916831</v>
      </c>
      <c r="P266" s="43">
        <f t="shared" si="165"/>
        <v>0.47723286280607291</v>
      </c>
      <c r="Q266" s="43">
        <f t="shared" si="166"/>
        <v>-0.39551917553857918</v>
      </c>
      <c r="R266" s="43">
        <f t="shared" si="167"/>
        <v>-0.54201013871666204</v>
      </c>
      <c r="S266" s="21">
        <f t="shared" si="168"/>
        <v>21191.319455144836</v>
      </c>
      <c r="T266" s="22">
        <f t="shared" si="152"/>
        <v>60101.56945514484</v>
      </c>
      <c r="U266" s="22">
        <f t="shared" si="153"/>
        <v>17718.930544855164</v>
      </c>
      <c r="V266" s="21">
        <f t="shared" si="169"/>
        <v>21000</v>
      </c>
      <c r="W266" s="21">
        <f t="shared" si="170"/>
        <v>20341</v>
      </c>
      <c r="X266" s="21">
        <f t="shared" si="171"/>
        <v>54300</v>
      </c>
      <c r="Y266" s="21">
        <f t="shared" si="172"/>
        <v>60000</v>
      </c>
      <c r="Z266" s="23">
        <f t="shared" si="154"/>
        <v>38910.25</v>
      </c>
      <c r="AA266" s="20">
        <f t="shared" si="155"/>
        <v>4</v>
      </c>
      <c r="AB266" s="1" t="s">
        <v>863</v>
      </c>
      <c r="AE266" s="54"/>
      <c r="AF266" s="56">
        <f t="shared" si="151"/>
        <v>0</v>
      </c>
    </row>
    <row r="267" spans="1:32" ht="15" hidden="1" x14ac:dyDescent="0.2">
      <c r="A267" s="5" t="s">
        <v>522</v>
      </c>
      <c r="B267" s="10" t="s">
        <v>523</v>
      </c>
      <c r="C267" s="11" t="s">
        <v>20</v>
      </c>
      <c r="D267" s="12">
        <v>10</v>
      </c>
      <c r="E267" s="36">
        <v>19600</v>
      </c>
      <c r="F267" s="35">
        <f t="shared" si="159"/>
        <v>196000</v>
      </c>
      <c r="G267" s="40">
        <v>18387</v>
      </c>
      <c r="H267" s="25">
        <f t="shared" si="160"/>
        <v>183870</v>
      </c>
      <c r="I267" s="16">
        <v>56000</v>
      </c>
      <c r="J267" s="17">
        <f t="shared" si="161"/>
        <v>560000</v>
      </c>
      <c r="K267" s="28">
        <v>35000</v>
      </c>
      <c r="L267" s="29">
        <f t="shared" si="162"/>
        <v>350000</v>
      </c>
      <c r="M267" s="47">
        <f t="shared" si="157"/>
        <v>24329</v>
      </c>
      <c r="N267" s="42">
        <f t="shared" si="163"/>
        <v>32246.75</v>
      </c>
      <c r="O267" s="43">
        <f t="shared" si="164"/>
        <v>0.39218680952344032</v>
      </c>
      <c r="P267" s="43">
        <f t="shared" si="165"/>
        <v>0.4298030034034438</v>
      </c>
      <c r="Q267" s="43">
        <f t="shared" si="166"/>
        <v>-0.73660911564731335</v>
      </c>
      <c r="R267" s="43">
        <f t="shared" si="167"/>
        <v>-8.5380697279570761E-2</v>
      </c>
      <c r="S267" s="21">
        <f t="shared" si="168"/>
        <v>17548.316412598295</v>
      </c>
      <c r="T267" s="22">
        <f t="shared" si="152"/>
        <v>49795.066412598295</v>
      </c>
      <c r="U267" s="22">
        <f t="shared" si="153"/>
        <v>14698.433587401705</v>
      </c>
      <c r="V267" s="21">
        <f t="shared" si="169"/>
        <v>19600</v>
      </c>
      <c r="W267" s="21">
        <f t="shared" si="170"/>
        <v>18387</v>
      </c>
      <c r="X267" s="21" t="str">
        <f t="shared" si="171"/>
        <v/>
      </c>
      <c r="Y267" s="21">
        <f t="shared" si="172"/>
        <v>35000</v>
      </c>
      <c r="Z267" s="23">
        <f t="shared" si="154"/>
        <v>24329</v>
      </c>
      <c r="AA267" s="20">
        <f t="shared" si="155"/>
        <v>3</v>
      </c>
      <c r="AB267" s="1" t="s">
        <v>863</v>
      </c>
      <c r="AE267" s="54"/>
      <c r="AF267" s="56">
        <f t="shared" ref="AF267:AF330" si="173">+AE267*M267</f>
        <v>0</v>
      </c>
    </row>
    <row r="268" spans="1:32" ht="15" hidden="1" x14ac:dyDescent="0.2">
      <c r="A268" s="5" t="s">
        <v>524</v>
      </c>
      <c r="B268" s="10" t="s">
        <v>525</v>
      </c>
      <c r="C268" s="11" t="s">
        <v>41</v>
      </c>
      <c r="D268" s="12">
        <v>10</v>
      </c>
      <c r="E268" s="36">
        <v>51800</v>
      </c>
      <c r="F268" s="35">
        <f t="shared" si="159"/>
        <v>518000</v>
      </c>
      <c r="G268" s="40">
        <v>51660</v>
      </c>
      <c r="H268" s="25">
        <f t="shared" si="160"/>
        <v>516600</v>
      </c>
      <c r="I268" s="16">
        <v>101000</v>
      </c>
      <c r="J268" s="17">
        <f t="shared" si="161"/>
        <v>1010000</v>
      </c>
      <c r="K268" s="28">
        <v>110000</v>
      </c>
      <c r="L268" s="29">
        <f t="shared" si="162"/>
        <v>1100000</v>
      </c>
      <c r="M268" s="47">
        <f t="shared" si="157"/>
        <v>68153.333333333328</v>
      </c>
      <c r="N268" s="42">
        <f t="shared" si="163"/>
        <v>78615</v>
      </c>
      <c r="O268" s="43">
        <f t="shared" si="164"/>
        <v>0.34109266679386885</v>
      </c>
      <c r="P268" s="43">
        <f t="shared" si="165"/>
        <v>0.34287349742415574</v>
      </c>
      <c r="Q268" s="43">
        <f t="shared" si="166"/>
        <v>-0.2847420975640782</v>
      </c>
      <c r="R268" s="43">
        <f t="shared" si="167"/>
        <v>-0.39922406665394639</v>
      </c>
      <c r="S268" s="21">
        <f t="shared" si="168"/>
        <v>31260.852515566494</v>
      </c>
      <c r="T268" s="22">
        <f t="shared" ref="T268:T331" si="174">N268+S268</f>
        <v>109875.8525155665</v>
      </c>
      <c r="U268" s="22">
        <f t="shared" ref="U268:U331" si="175">N268-S268</f>
        <v>47354.147484433503</v>
      </c>
      <c r="V268" s="21">
        <f t="shared" si="169"/>
        <v>51800</v>
      </c>
      <c r="W268" s="21">
        <f t="shared" si="170"/>
        <v>51660</v>
      </c>
      <c r="X268" s="21">
        <f t="shared" si="171"/>
        <v>101000</v>
      </c>
      <c r="Y268" s="21" t="str">
        <f t="shared" si="172"/>
        <v/>
      </c>
      <c r="Z268" s="23">
        <f t="shared" ref="Z268:Z331" si="176">AVERAGE(V268:Y268)</f>
        <v>68153.333333333328</v>
      </c>
      <c r="AA268" s="20">
        <f t="shared" ref="AA268:AA331" si="177">COUNT(V268:Y268)</f>
        <v>3</v>
      </c>
      <c r="AB268" s="1" t="s">
        <v>863</v>
      </c>
      <c r="AE268" s="54"/>
      <c r="AF268" s="56">
        <f t="shared" si="173"/>
        <v>0</v>
      </c>
    </row>
    <row r="269" spans="1:32" ht="15" hidden="1" x14ac:dyDescent="0.2">
      <c r="A269" s="5" t="s">
        <v>526</v>
      </c>
      <c r="B269" s="10" t="s">
        <v>527</v>
      </c>
      <c r="C269" s="11" t="s">
        <v>20</v>
      </c>
      <c r="D269" s="12">
        <v>10</v>
      </c>
      <c r="E269" s="36">
        <v>208000</v>
      </c>
      <c r="F269" s="35">
        <f t="shared" si="159"/>
        <v>2080000</v>
      </c>
      <c r="G269" s="40">
        <v>204948</v>
      </c>
      <c r="H269" s="25">
        <f t="shared" si="160"/>
        <v>2049480</v>
      </c>
      <c r="I269" s="16">
        <v>99000</v>
      </c>
      <c r="J269" s="17">
        <f t="shared" si="161"/>
        <v>990000</v>
      </c>
      <c r="K269" s="28">
        <v>120000</v>
      </c>
      <c r="L269" s="29">
        <f t="shared" si="162"/>
        <v>1200000</v>
      </c>
      <c r="M269" s="47">
        <f t="shared" si="157"/>
        <v>177649.33333333334</v>
      </c>
      <c r="N269" s="42">
        <f t="shared" si="163"/>
        <v>157987</v>
      </c>
      <c r="O269" s="43">
        <f t="shared" si="164"/>
        <v>-0.31656402109034287</v>
      </c>
      <c r="P269" s="43">
        <f t="shared" si="165"/>
        <v>-0.29724597593472879</v>
      </c>
      <c r="Q269" s="43">
        <f t="shared" si="166"/>
        <v>0.37336616303873105</v>
      </c>
      <c r="R269" s="43">
        <f t="shared" si="167"/>
        <v>0.24044383398634062</v>
      </c>
      <c r="S269" s="21">
        <f t="shared" si="168"/>
        <v>56654.255585966355</v>
      </c>
      <c r="T269" s="22">
        <f t="shared" si="174"/>
        <v>214641.25558596634</v>
      </c>
      <c r="U269" s="22">
        <f t="shared" si="175"/>
        <v>101332.74441403364</v>
      </c>
      <c r="V269" s="21">
        <f t="shared" si="169"/>
        <v>208000</v>
      </c>
      <c r="W269" s="21">
        <f t="shared" si="170"/>
        <v>204948</v>
      </c>
      <c r="X269" s="21" t="str">
        <f t="shared" si="171"/>
        <v/>
      </c>
      <c r="Y269" s="21">
        <f t="shared" si="172"/>
        <v>120000</v>
      </c>
      <c r="Z269" s="23">
        <f t="shared" si="176"/>
        <v>177649.33333333334</v>
      </c>
      <c r="AA269" s="20">
        <f t="shared" si="177"/>
        <v>3</v>
      </c>
      <c r="AB269" s="1" t="s">
        <v>863</v>
      </c>
      <c r="AE269" s="54"/>
      <c r="AF269" s="56">
        <f t="shared" si="173"/>
        <v>0</v>
      </c>
    </row>
    <row r="270" spans="1:32" ht="15" hidden="1" x14ac:dyDescent="0.2">
      <c r="A270" s="5" t="s">
        <v>528</v>
      </c>
      <c r="B270" s="10" t="s">
        <v>529</v>
      </c>
      <c r="C270" s="11" t="s">
        <v>41</v>
      </c>
      <c r="D270" s="12">
        <v>100</v>
      </c>
      <c r="E270" s="36">
        <v>50400</v>
      </c>
      <c r="F270" s="35">
        <f t="shared" si="159"/>
        <v>5040000</v>
      </c>
      <c r="G270" s="40">
        <v>49852</v>
      </c>
      <c r="H270" s="25">
        <f t="shared" si="160"/>
        <v>4985200</v>
      </c>
      <c r="I270" s="16">
        <v>35873</v>
      </c>
      <c r="J270" s="17">
        <f t="shared" si="161"/>
        <v>3587300</v>
      </c>
      <c r="K270" s="28">
        <v>20000</v>
      </c>
      <c r="L270" s="29">
        <f t="shared" si="162"/>
        <v>2000000</v>
      </c>
      <c r="M270" s="47">
        <f t="shared" si="157"/>
        <v>45375</v>
      </c>
      <c r="N270" s="42">
        <f t="shared" si="163"/>
        <v>39031.25</v>
      </c>
      <c r="O270" s="43">
        <f t="shared" si="164"/>
        <v>-0.29127301841473185</v>
      </c>
      <c r="P270" s="43">
        <f t="shared" si="165"/>
        <v>-0.2772329863891112</v>
      </c>
      <c r="Q270" s="43">
        <f t="shared" si="166"/>
        <v>8.0915932746196906E-2</v>
      </c>
      <c r="R270" s="43">
        <f t="shared" si="167"/>
        <v>0.48759007205764615</v>
      </c>
      <c r="S270" s="21">
        <f t="shared" si="168"/>
        <v>14358.506500213267</v>
      </c>
      <c r="T270" s="22">
        <f t="shared" si="174"/>
        <v>53389.756500213269</v>
      </c>
      <c r="U270" s="22">
        <f t="shared" si="175"/>
        <v>24672.743499786731</v>
      </c>
      <c r="V270" s="21">
        <f t="shared" si="169"/>
        <v>50400</v>
      </c>
      <c r="W270" s="21">
        <f t="shared" si="170"/>
        <v>49852</v>
      </c>
      <c r="X270" s="21">
        <f t="shared" si="171"/>
        <v>35873</v>
      </c>
      <c r="Y270" s="21" t="str">
        <f t="shared" si="172"/>
        <v/>
      </c>
      <c r="Z270" s="23">
        <f t="shared" si="176"/>
        <v>45375</v>
      </c>
      <c r="AA270" s="20">
        <f t="shared" si="177"/>
        <v>3</v>
      </c>
      <c r="AB270" s="1" t="s">
        <v>863</v>
      </c>
      <c r="AE270" s="54"/>
      <c r="AF270" s="56">
        <f t="shared" si="173"/>
        <v>0</v>
      </c>
    </row>
    <row r="271" spans="1:32" ht="15" hidden="1" x14ac:dyDescent="0.2">
      <c r="A271" s="5" t="s">
        <v>530</v>
      </c>
      <c r="B271" s="10" t="s">
        <v>531</v>
      </c>
      <c r="C271" s="11" t="s">
        <v>41</v>
      </c>
      <c r="D271" s="12">
        <v>20</v>
      </c>
      <c r="E271" s="36">
        <v>16800</v>
      </c>
      <c r="F271" s="35">
        <f t="shared" si="159"/>
        <v>336000</v>
      </c>
      <c r="G271" s="40">
        <v>16259</v>
      </c>
      <c r="H271" s="25">
        <f t="shared" si="160"/>
        <v>325180</v>
      </c>
      <c r="I271" s="16">
        <v>49500</v>
      </c>
      <c r="J271" s="17">
        <f t="shared" si="161"/>
        <v>990000</v>
      </c>
      <c r="K271" s="28">
        <v>40000</v>
      </c>
      <c r="L271" s="29">
        <f t="shared" si="162"/>
        <v>800000</v>
      </c>
      <c r="M271" s="47">
        <f t="shared" si="157"/>
        <v>24353</v>
      </c>
      <c r="N271" s="42">
        <f t="shared" si="163"/>
        <v>30639.75</v>
      </c>
      <c r="O271" s="43">
        <f t="shared" si="164"/>
        <v>0.45169265415024595</v>
      </c>
      <c r="P271" s="43">
        <f t="shared" si="165"/>
        <v>0.46934945618028867</v>
      </c>
      <c r="Q271" s="43">
        <f t="shared" si="166"/>
        <v>-0.61554842973588242</v>
      </c>
      <c r="R271" s="43">
        <f t="shared" si="167"/>
        <v>-0.30549368059465243</v>
      </c>
      <c r="S271" s="21">
        <f t="shared" si="168"/>
        <v>16749.805578473639</v>
      </c>
      <c r="T271" s="22">
        <f t="shared" si="174"/>
        <v>47389.555578473635</v>
      </c>
      <c r="U271" s="22">
        <f t="shared" si="175"/>
        <v>13889.944421526361</v>
      </c>
      <c r="V271" s="21">
        <f t="shared" si="169"/>
        <v>16800</v>
      </c>
      <c r="W271" s="21">
        <f t="shared" si="170"/>
        <v>16259</v>
      </c>
      <c r="X271" s="21" t="str">
        <f t="shared" si="171"/>
        <v/>
      </c>
      <c r="Y271" s="21">
        <f t="shared" si="172"/>
        <v>40000</v>
      </c>
      <c r="Z271" s="23">
        <f t="shared" si="176"/>
        <v>24353</v>
      </c>
      <c r="AA271" s="20">
        <f t="shared" si="177"/>
        <v>3</v>
      </c>
      <c r="AB271" s="1" t="s">
        <v>863</v>
      </c>
      <c r="AE271" s="54"/>
      <c r="AF271" s="56">
        <f t="shared" si="173"/>
        <v>0</v>
      </c>
    </row>
    <row r="272" spans="1:32" ht="15" hidden="1" x14ac:dyDescent="0.2">
      <c r="A272" s="5" t="s">
        <v>532</v>
      </c>
      <c r="B272" s="10" t="s">
        <v>533</v>
      </c>
      <c r="C272" s="11" t="s">
        <v>41</v>
      </c>
      <c r="D272" s="12">
        <v>100</v>
      </c>
      <c r="E272" s="36">
        <v>25200</v>
      </c>
      <c r="F272" s="35">
        <f t="shared" si="159"/>
        <v>2520000</v>
      </c>
      <c r="G272" s="40">
        <v>27295</v>
      </c>
      <c r="H272" s="25">
        <f t="shared" si="160"/>
        <v>2729500</v>
      </c>
      <c r="I272" s="16">
        <v>54300</v>
      </c>
      <c r="J272" s="17">
        <f t="shared" si="161"/>
        <v>5430000</v>
      </c>
      <c r="K272" s="28">
        <v>50000</v>
      </c>
      <c r="L272" s="29">
        <f t="shared" si="162"/>
        <v>5000000</v>
      </c>
      <c r="M272" s="47">
        <f t="shared" si="157"/>
        <v>34165</v>
      </c>
      <c r="N272" s="42">
        <f t="shared" si="163"/>
        <v>39198.75</v>
      </c>
      <c r="O272" s="43">
        <f t="shared" si="164"/>
        <v>0.35712235721802355</v>
      </c>
      <c r="P272" s="43">
        <f t="shared" si="165"/>
        <v>0.30367677540737903</v>
      </c>
      <c r="Q272" s="43">
        <f t="shared" si="166"/>
        <v>-0.38524825408973506</v>
      </c>
      <c r="R272" s="43">
        <f t="shared" si="167"/>
        <v>-0.27555087853566751</v>
      </c>
      <c r="S272" s="21">
        <f t="shared" si="168"/>
        <v>15081.766239955672</v>
      </c>
      <c r="T272" s="22">
        <f t="shared" si="174"/>
        <v>54280.516239955672</v>
      </c>
      <c r="U272" s="22">
        <f t="shared" si="175"/>
        <v>24116.983760044328</v>
      </c>
      <c r="V272" s="21">
        <f t="shared" si="169"/>
        <v>25200</v>
      </c>
      <c r="W272" s="21">
        <f t="shared" si="170"/>
        <v>27295</v>
      </c>
      <c r="X272" s="21" t="str">
        <f t="shared" si="171"/>
        <v/>
      </c>
      <c r="Y272" s="21">
        <f t="shared" si="172"/>
        <v>50000</v>
      </c>
      <c r="Z272" s="23">
        <f t="shared" si="176"/>
        <v>34165</v>
      </c>
      <c r="AA272" s="20">
        <f t="shared" si="177"/>
        <v>3</v>
      </c>
      <c r="AB272" s="1" t="s">
        <v>863</v>
      </c>
      <c r="AE272" s="54"/>
      <c r="AF272" s="56">
        <f t="shared" si="173"/>
        <v>0</v>
      </c>
    </row>
    <row r="273" spans="1:32" ht="15" hidden="1" x14ac:dyDescent="0.2">
      <c r="A273" s="5" t="s">
        <v>534</v>
      </c>
      <c r="B273" s="10" t="s">
        <v>535</v>
      </c>
      <c r="C273" s="11" t="s">
        <v>20</v>
      </c>
      <c r="D273" s="12">
        <v>10</v>
      </c>
      <c r="E273" s="36">
        <v>53200</v>
      </c>
      <c r="F273" s="35">
        <f t="shared" si="159"/>
        <v>532000</v>
      </c>
      <c r="G273" s="40">
        <v>51478</v>
      </c>
      <c r="H273" s="25">
        <f t="shared" si="160"/>
        <v>514780</v>
      </c>
      <c r="I273" s="16">
        <v>59650</v>
      </c>
      <c r="J273" s="17">
        <f t="shared" si="161"/>
        <v>596500</v>
      </c>
      <c r="K273" s="28">
        <v>300000</v>
      </c>
      <c r="L273" s="29">
        <f t="shared" si="162"/>
        <v>3000000</v>
      </c>
      <c r="M273" s="47">
        <f t="shared" si="157"/>
        <v>54776</v>
      </c>
      <c r="N273" s="42">
        <f t="shared" si="163"/>
        <v>116082</v>
      </c>
      <c r="O273" s="43">
        <f t="shared" si="164"/>
        <v>0.54170327871676915</v>
      </c>
      <c r="P273" s="43">
        <f t="shared" si="165"/>
        <v>0.55653761995830542</v>
      </c>
      <c r="Q273" s="43">
        <f t="shared" si="166"/>
        <v>0.48613910856118947</v>
      </c>
      <c r="R273" s="43">
        <f t="shared" si="167"/>
        <v>-1.5843800072362639</v>
      </c>
      <c r="S273" s="21">
        <f t="shared" si="168"/>
        <v>122662.44207580412</v>
      </c>
      <c r="T273" s="22">
        <f t="shared" si="174"/>
        <v>238744.44207580411</v>
      </c>
      <c r="U273" s="22">
        <f t="shared" si="175"/>
        <v>-6580.4420758041233</v>
      </c>
      <c r="V273" s="21">
        <f t="shared" si="169"/>
        <v>53200</v>
      </c>
      <c r="W273" s="21">
        <f t="shared" si="170"/>
        <v>51478</v>
      </c>
      <c r="X273" s="21">
        <f t="shared" si="171"/>
        <v>59650</v>
      </c>
      <c r="Y273" s="21" t="str">
        <f t="shared" si="172"/>
        <v/>
      </c>
      <c r="Z273" s="23">
        <f t="shared" si="176"/>
        <v>54776</v>
      </c>
      <c r="AA273" s="20">
        <f t="shared" si="177"/>
        <v>3</v>
      </c>
      <c r="AB273" s="1" t="s">
        <v>863</v>
      </c>
      <c r="AE273" s="54"/>
      <c r="AF273" s="56">
        <f t="shared" si="173"/>
        <v>0</v>
      </c>
    </row>
    <row r="274" spans="1:32" ht="15" hidden="1" x14ac:dyDescent="0.2">
      <c r="A274" s="5" t="s">
        <v>536</v>
      </c>
      <c r="B274" s="10" t="s">
        <v>537</v>
      </c>
      <c r="C274" s="11" t="s">
        <v>20</v>
      </c>
      <c r="D274" s="12">
        <v>3</v>
      </c>
      <c r="E274" s="36">
        <v>89600</v>
      </c>
      <c r="F274" s="35">
        <f t="shared" si="159"/>
        <v>268800</v>
      </c>
      <c r="G274" s="40">
        <v>95322</v>
      </c>
      <c r="H274" s="25">
        <f t="shared" si="160"/>
        <v>285966</v>
      </c>
      <c r="I274" s="16">
        <v>283500</v>
      </c>
      <c r="J274" s="17">
        <f t="shared" si="161"/>
        <v>850500</v>
      </c>
      <c r="K274" s="31"/>
      <c r="L274" s="29">
        <f t="shared" si="162"/>
        <v>0</v>
      </c>
      <c r="M274" s="47">
        <f t="shared" si="157"/>
        <v>92461</v>
      </c>
      <c r="N274" s="42">
        <f t="shared" si="163"/>
        <v>156140.66666666666</v>
      </c>
      <c r="O274" s="43">
        <f t="shared" si="164"/>
        <v>0.426158463949174</v>
      </c>
      <c r="P274" s="43">
        <f t="shared" si="165"/>
        <v>0.38951202121164241</v>
      </c>
      <c r="Q274" s="43">
        <f t="shared" si="166"/>
        <v>-0.81567048516081675</v>
      </c>
      <c r="R274" s="43">
        <f t="shared" si="167"/>
        <v>1</v>
      </c>
      <c r="S274" s="21">
        <f t="shared" si="168"/>
        <v>110333.51785080241</v>
      </c>
      <c r="T274" s="22">
        <f t="shared" si="174"/>
        <v>266474.18451746908</v>
      </c>
      <c r="U274" s="22">
        <f t="shared" si="175"/>
        <v>45807.148815864246</v>
      </c>
      <c r="V274" s="21">
        <f t="shared" si="169"/>
        <v>89600</v>
      </c>
      <c r="W274" s="21">
        <f t="shared" si="170"/>
        <v>95322</v>
      </c>
      <c r="X274" s="21" t="str">
        <f t="shared" si="171"/>
        <v/>
      </c>
      <c r="Y274" s="21" t="str">
        <f t="shared" si="172"/>
        <v/>
      </c>
      <c r="Z274" s="23">
        <f t="shared" si="176"/>
        <v>92461</v>
      </c>
      <c r="AA274" s="20">
        <f t="shared" si="177"/>
        <v>2</v>
      </c>
      <c r="AB274" s="1" t="s">
        <v>863</v>
      </c>
      <c r="AE274" s="54"/>
      <c r="AF274" s="56">
        <f t="shared" si="173"/>
        <v>0</v>
      </c>
    </row>
    <row r="275" spans="1:32" ht="15" hidden="1" x14ac:dyDescent="0.2">
      <c r="A275" s="5" t="s">
        <v>538</v>
      </c>
      <c r="B275" s="10" t="s">
        <v>539</v>
      </c>
      <c r="C275" s="11" t="s">
        <v>41</v>
      </c>
      <c r="D275" s="12">
        <v>20</v>
      </c>
      <c r="E275" s="36">
        <v>84000</v>
      </c>
      <c r="F275" s="35">
        <f t="shared" si="159"/>
        <v>1680000</v>
      </c>
      <c r="G275" s="40">
        <v>78699</v>
      </c>
      <c r="H275" s="25">
        <f t="shared" si="160"/>
        <v>1573980</v>
      </c>
      <c r="I275" s="16">
        <v>78900</v>
      </c>
      <c r="J275" s="17">
        <f t="shared" si="161"/>
        <v>1578000</v>
      </c>
      <c r="K275" s="28">
        <v>70000</v>
      </c>
      <c r="L275" s="29">
        <f t="shared" si="162"/>
        <v>1400000</v>
      </c>
      <c r="M275" s="47">
        <f>N275</f>
        <v>77899.75</v>
      </c>
      <c r="N275" s="46">
        <f t="shared" si="163"/>
        <v>77899.75</v>
      </c>
      <c r="O275" s="43">
        <f t="shared" si="164"/>
        <v>-7.8308980452440391E-2</v>
      </c>
      <c r="P275" s="43">
        <f t="shared" si="165"/>
        <v>-1.0259981578888189E-2</v>
      </c>
      <c r="Q275" s="43">
        <f t="shared" si="166"/>
        <v>-1.2840220924970946E-2</v>
      </c>
      <c r="R275" s="43">
        <f t="shared" si="167"/>
        <v>0.10140918295629964</v>
      </c>
      <c r="S275" s="21">
        <f t="shared" si="168"/>
        <v>5809.7160214592241</v>
      </c>
      <c r="T275" s="22">
        <f t="shared" si="174"/>
        <v>83709.46602145923</v>
      </c>
      <c r="U275" s="22">
        <f t="shared" si="175"/>
        <v>72090.03397854077</v>
      </c>
      <c r="V275" s="21" t="str">
        <f t="shared" si="169"/>
        <v/>
      </c>
      <c r="W275" s="21">
        <f t="shared" si="170"/>
        <v>78699</v>
      </c>
      <c r="X275" s="21">
        <f t="shared" si="171"/>
        <v>78900</v>
      </c>
      <c r="Y275" s="21" t="str">
        <f t="shared" si="172"/>
        <v/>
      </c>
      <c r="Z275" s="23">
        <f t="shared" si="176"/>
        <v>78799.5</v>
      </c>
      <c r="AA275" s="20">
        <f t="shared" si="177"/>
        <v>2</v>
      </c>
      <c r="AB275" s="44" t="s">
        <v>873</v>
      </c>
      <c r="AE275" s="54"/>
      <c r="AF275" s="56">
        <f t="shared" si="173"/>
        <v>0</v>
      </c>
    </row>
    <row r="276" spans="1:32" ht="15" hidden="1" x14ac:dyDescent="0.2">
      <c r="A276" s="5" t="s">
        <v>540</v>
      </c>
      <c r="B276" s="10" t="s">
        <v>541</v>
      </c>
      <c r="C276" s="11" t="s">
        <v>20</v>
      </c>
      <c r="D276" s="12">
        <v>5</v>
      </c>
      <c r="E276" s="36">
        <v>219800</v>
      </c>
      <c r="F276" s="35">
        <f t="shared" si="159"/>
        <v>1099000</v>
      </c>
      <c r="G276" s="40">
        <v>213434</v>
      </c>
      <c r="H276" s="25">
        <f t="shared" si="160"/>
        <v>1067170</v>
      </c>
      <c r="I276" s="16">
        <v>46200</v>
      </c>
      <c r="J276" s="17">
        <f t="shared" si="161"/>
        <v>231000</v>
      </c>
      <c r="K276" s="28">
        <v>250000</v>
      </c>
      <c r="L276" s="29">
        <f t="shared" si="162"/>
        <v>1250000</v>
      </c>
      <c r="M276" s="47">
        <f t="shared" si="157"/>
        <v>227744.66666666666</v>
      </c>
      <c r="N276" s="42">
        <f t="shared" si="163"/>
        <v>182358.5</v>
      </c>
      <c r="O276" s="43">
        <f t="shared" si="164"/>
        <v>-0.20531809594836536</v>
      </c>
      <c r="P276" s="43">
        <f t="shared" si="165"/>
        <v>-0.17040883753704938</v>
      </c>
      <c r="Q276" s="43">
        <f t="shared" si="166"/>
        <v>0.74665288429110788</v>
      </c>
      <c r="R276" s="43">
        <f t="shared" si="167"/>
        <v>-0.37092595080569324</v>
      </c>
      <c r="S276" s="21">
        <f t="shared" si="168"/>
        <v>92163.011863038992</v>
      </c>
      <c r="T276" s="22">
        <f t="shared" si="174"/>
        <v>274521.51186303899</v>
      </c>
      <c r="U276" s="22">
        <f t="shared" si="175"/>
        <v>90195.488136961008</v>
      </c>
      <c r="V276" s="21">
        <f t="shared" si="169"/>
        <v>219800</v>
      </c>
      <c r="W276" s="21">
        <f t="shared" si="170"/>
        <v>213434</v>
      </c>
      <c r="X276" s="21" t="str">
        <f t="shared" si="171"/>
        <v/>
      </c>
      <c r="Y276" s="21">
        <f t="shared" si="172"/>
        <v>250000</v>
      </c>
      <c r="Z276" s="23">
        <f t="shared" si="176"/>
        <v>227744.66666666666</v>
      </c>
      <c r="AA276" s="20">
        <f t="shared" si="177"/>
        <v>3</v>
      </c>
      <c r="AB276" s="1" t="s">
        <v>863</v>
      </c>
      <c r="AE276" s="54"/>
      <c r="AF276" s="56">
        <f t="shared" si="173"/>
        <v>0</v>
      </c>
    </row>
    <row r="277" spans="1:32" ht="15" hidden="1" x14ac:dyDescent="0.2">
      <c r="A277" s="5" t="s">
        <v>542</v>
      </c>
      <c r="B277" s="10" t="s">
        <v>543</v>
      </c>
      <c r="C277" s="11" t="s">
        <v>41</v>
      </c>
      <c r="D277" s="12">
        <v>10</v>
      </c>
      <c r="E277" s="36">
        <v>46200</v>
      </c>
      <c r="F277" s="35">
        <f t="shared" si="159"/>
        <v>462000</v>
      </c>
      <c r="G277" s="40">
        <v>50489</v>
      </c>
      <c r="H277" s="25">
        <f t="shared" si="160"/>
        <v>504890</v>
      </c>
      <c r="I277" s="16">
        <v>101000</v>
      </c>
      <c r="J277" s="17">
        <f t="shared" si="161"/>
        <v>1010000</v>
      </c>
      <c r="K277" s="28">
        <v>70000</v>
      </c>
      <c r="L277" s="29">
        <f t="shared" si="162"/>
        <v>700000</v>
      </c>
      <c r="M277" s="47">
        <f t="shared" si="157"/>
        <v>55563</v>
      </c>
      <c r="N277" s="42">
        <f t="shared" si="163"/>
        <v>66922.25</v>
      </c>
      <c r="O277" s="43">
        <f t="shared" si="164"/>
        <v>0.30964664218552129</v>
      </c>
      <c r="P277" s="43">
        <f t="shared" si="165"/>
        <v>0.24555734453040656</v>
      </c>
      <c r="Q277" s="43">
        <f t="shared" si="166"/>
        <v>-0.50921405063338421</v>
      </c>
      <c r="R277" s="43">
        <f t="shared" si="167"/>
        <v>-4.5989936082543537E-2</v>
      </c>
      <c r="S277" s="21">
        <f t="shared" si="168"/>
        <v>24968.172678765794</v>
      </c>
      <c r="T277" s="22">
        <f t="shared" si="174"/>
        <v>91890.422678765797</v>
      </c>
      <c r="U277" s="22">
        <f t="shared" si="175"/>
        <v>41954.077321234203</v>
      </c>
      <c r="V277" s="21">
        <f t="shared" si="169"/>
        <v>46200</v>
      </c>
      <c r="W277" s="21">
        <f t="shared" si="170"/>
        <v>50489</v>
      </c>
      <c r="X277" s="21" t="str">
        <f t="shared" si="171"/>
        <v/>
      </c>
      <c r="Y277" s="21">
        <f t="shared" si="172"/>
        <v>70000</v>
      </c>
      <c r="Z277" s="23">
        <f t="shared" si="176"/>
        <v>55563</v>
      </c>
      <c r="AA277" s="20">
        <f t="shared" si="177"/>
        <v>3</v>
      </c>
      <c r="AB277" s="1" t="s">
        <v>863</v>
      </c>
      <c r="AE277" s="54"/>
      <c r="AF277" s="56">
        <f t="shared" si="173"/>
        <v>0</v>
      </c>
    </row>
    <row r="278" spans="1:32" ht="15" hidden="1" x14ac:dyDescent="0.2">
      <c r="A278" s="5" t="s">
        <v>544</v>
      </c>
      <c r="B278" s="10" t="s">
        <v>527</v>
      </c>
      <c r="C278" s="11" t="s">
        <v>20</v>
      </c>
      <c r="D278" s="12">
        <v>5</v>
      </c>
      <c r="E278" s="36">
        <v>40000</v>
      </c>
      <c r="F278" s="35">
        <f t="shared" si="159"/>
        <v>200000</v>
      </c>
      <c r="G278" s="40">
        <v>41758</v>
      </c>
      <c r="H278" s="25">
        <f t="shared" si="160"/>
        <v>208790</v>
      </c>
      <c r="I278" s="16">
        <v>99000</v>
      </c>
      <c r="J278" s="17">
        <f t="shared" si="161"/>
        <v>495000</v>
      </c>
      <c r="K278" s="28">
        <v>95000</v>
      </c>
      <c r="L278" s="29">
        <f t="shared" si="162"/>
        <v>475000</v>
      </c>
      <c r="M278" s="47">
        <f t="shared" si="157"/>
        <v>68939.5</v>
      </c>
      <c r="N278" s="42">
        <f t="shared" si="163"/>
        <v>68939.5</v>
      </c>
      <c r="O278" s="43">
        <f t="shared" si="164"/>
        <v>0.41978111242466221</v>
      </c>
      <c r="P278" s="43">
        <f t="shared" si="165"/>
        <v>0.39428049231572615</v>
      </c>
      <c r="Q278" s="43">
        <f t="shared" si="166"/>
        <v>-0.43604174674896101</v>
      </c>
      <c r="R278" s="43">
        <f t="shared" si="167"/>
        <v>-0.37801985799142734</v>
      </c>
      <c r="S278" s="21">
        <f t="shared" si="168"/>
        <v>32450.536323251526</v>
      </c>
      <c r="T278" s="22">
        <f t="shared" si="174"/>
        <v>101390.03632325152</v>
      </c>
      <c r="U278" s="22">
        <f t="shared" si="175"/>
        <v>36488.963676748477</v>
      </c>
      <c r="V278" s="21">
        <f t="shared" si="169"/>
        <v>40000</v>
      </c>
      <c r="W278" s="21">
        <f t="shared" si="170"/>
        <v>41758</v>
      </c>
      <c r="X278" s="21">
        <f t="shared" si="171"/>
        <v>99000</v>
      </c>
      <c r="Y278" s="21">
        <f t="shared" si="172"/>
        <v>95000</v>
      </c>
      <c r="Z278" s="23">
        <f t="shared" si="176"/>
        <v>68939.5</v>
      </c>
      <c r="AA278" s="20">
        <f t="shared" si="177"/>
        <v>4</v>
      </c>
      <c r="AB278" s="1" t="s">
        <v>863</v>
      </c>
      <c r="AE278" s="54"/>
      <c r="AF278" s="56">
        <f t="shared" si="173"/>
        <v>0</v>
      </c>
    </row>
    <row r="279" spans="1:32" ht="15" hidden="1" x14ac:dyDescent="0.2">
      <c r="A279" s="5" t="s">
        <v>545</v>
      </c>
      <c r="B279" s="10" t="s">
        <v>546</v>
      </c>
      <c r="C279" s="11" t="s">
        <v>20</v>
      </c>
      <c r="D279" s="12">
        <v>10</v>
      </c>
      <c r="E279" s="36">
        <v>140000</v>
      </c>
      <c r="F279" s="35">
        <f t="shared" si="159"/>
        <v>1400000</v>
      </c>
      <c r="G279" s="40">
        <v>147313</v>
      </c>
      <c r="H279" s="25">
        <f t="shared" si="160"/>
        <v>1473130</v>
      </c>
      <c r="I279" s="16">
        <v>76500</v>
      </c>
      <c r="J279" s="17">
        <f t="shared" si="161"/>
        <v>765000</v>
      </c>
      <c r="K279" s="28">
        <v>250000</v>
      </c>
      <c r="L279" s="29">
        <f t="shared" si="162"/>
        <v>2500000</v>
      </c>
      <c r="M279" s="47">
        <f t="shared" si="157"/>
        <v>143656.5</v>
      </c>
      <c r="N279" s="42">
        <f t="shared" si="163"/>
        <v>153453.25</v>
      </c>
      <c r="O279" s="43">
        <f t="shared" si="164"/>
        <v>8.7670023280706055E-2</v>
      </c>
      <c r="P279" s="43">
        <f t="shared" si="165"/>
        <v>4.0013815282504583E-2</v>
      </c>
      <c r="Q279" s="43">
        <f t="shared" si="166"/>
        <v>0.50147683414981437</v>
      </c>
      <c r="R279" s="43">
        <f t="shared" si="167"/>
        <v>-0.629160672713025</v>
      </c>
      <c r="S279" s="21">
        <f t="shared" si="168"/>
        <v>71790.830952961303</v>
      </c>
      <c r="T279" s="22">
        <f t="shared" si="174"/>
        <v>225244.08095296129</v>
      </c>
      <c r="U279" s="22">
        <f t="shared" si="175"/>
        <v>81662.419047038697</v>
      </c>
      <c r="V279" s="21">
        <f t="shared" si="169"/>
        <v>140000</v>
      </c>
      <c r="W279" s="21">
        <f t="shared" si="170"/>
        <v>147313</v>
      </c>
      <c r="X279" s="21" t="str">
        <f t="shared" si="171"/>
        <v/>
      </c>
      <c r="Y279" s="21" t="str">
        <f t="shared" si="172"/>
        <v/>
      </c>
      <c r="Z279" s="23">
        <f t="shared" si="176"/>
        <v>143656.5</v>
      </c>
      <c r="AA279" s="20">
        <f t="shared" si="177"/>
        <v>2</v>
      </c>
      <c r="AB279" s="1" t="s">
        <v>863</v>
      </c>
      <c r="AE279" s="54"/>
      <c r="AF279" s="56">
        <f t="shared" si="173"/>
        <v>0</v>
      </c>
    </row>
    <row r="280" spans="1:32" ht="15" hidden="1" x14ac:dyDescent="0.2">
      <c r="A280" s="5" t="s">
        <v>547</v>
      </c>
      <c r="B280" s="10" t="s">
        <v>548</v>
      </c>
      <c r="C280" s="11" t="s">
        <v>20</v>
      </c>
      <c r="D280" s="12">
        <v>10</v>
      </c>
      <c r="E280" s="36">
        <v>58800</v>
      </c>
      <c r="F280" s="35">
        <f t="shared" si="159"/>
        <v>588000</v>
      </c>
      <c r="G280" s="40">
        <v>62136</v>
      </c>
      <c r="H280" s="25">
        <f t="shared" si="160"/>
        <v>621360</v>
      </c>
      <c r="I280" s="16">
        <v>64000</v>
      </c>
      <c r="J280" s="17">
        <f t="shared" si="161"/>
        <v>640000</v>
      </c>
      <c r="K280" s="28">
        <v>250000</v>
      </c>
      <c r="L280" s="29">
        <f t="shared" si="162"/>
        <v>2500000</v>
      </c>
      <c r="M280" s="47">
        <f t="shared" si="157"/>
        <v>61645.333333333336</v>
      </c>
      <c r="N280" s="42">
        <f t="shared" si="163"/>
        <v>108734</v>
      </c>
      <c r="O280" s="43">
        <f t="shared" si="164"/>
        <v>0.45923078337962364</v>
      </c>
      <c r="P280" s="43">
        <f t="shared" si="165"/>
        <v>0.42855040741626349</v>
      </c>
      <c r="Q280" s="43">
        <f t="shared" si="166"/>
        <v>0.41140765537918222</v>
      </c>
      <c r="R280" s="43">
        <f t="shared" si="167"/>
        <v>-1.2991888461750696</v>
      </c>
      <c r="S280" s="21">
        <f t="shared" si="168"/>
        <v>94201.895720486078</v>
      </c>
      <c r="T280" s="22">
        <f t="shared" si="174"/>
        <v>202935.89572048606</v>
      </c>
      <c r="U280" s="22">
        <f t="shared" si="175"/>
        <v>14532.104279513922</v>
      </c>
      <c r="V280" s="21">
        <f t="shared" si="169"/>
        <v>58800</v>
      </c>
      <c r="W280" s="21">
        <f t="shared" si="170"/>
        <v>62136</v>
      </c>
      <c r="X280" s="21">
        <f t="shared" si="171"/>
        <v>64000</v>
      </c>
      <c r="Y280" s="21" t="str">
        <f t="shared" si="172"/>
        <v/>
      </c>
      <c r="Z280" s="23">
        <f t="shared" si="176"/>
        <v>61645.333333333336</v>
      </c>
      <c r="AA280" s="20">
        <f t="shared" si="177"/>
        <v>3</v>
      </c>
      <c r="AB280" s="1" t="s">
        <v>863</v>
      </c>
      <c r="AE280" s="54"/>
      <c r="AF280" s="56">
        <f t="shared" si="173"/>
        <v>0</v>
      </c>
    </row>
    <row r="281" spans="1:32" ht="15" hidden="1" x14ac:dyDescent="0.2">
      <c r="A281" s="5" t="s">
        <v>549</v>
      </c>
      <c r="B281" s="10" t="s">
        <v>550</v>
      </c>
      <c r="C281" s="11" t="s">
        <v>41</v>
      </c>
      <c r="D281" s="12">
        <v>5</v>
      </c>
      <c r="E281" s="36">
        <v>109200</v>
      </c>
      <c r="F281" s="35">
        <f t="shared" si="159"/>
        <v>546000</v>
      </c>
      <c r="G281" s="40">
        <v>112234</v>
      </c>
      <c r="H281" s="25">
        <f t="shared" si="160"/>
        <v>561170</v>
      </c>
      <c r="I281" s="16">
        <v>98900</v>
      </c>
      <c r="J281" s="17">
        <f t="shared" si="161"/>
        <v>494500</v>
      </c>
      <c r="K281" s="28">
        <v>140000</v>
      </c>
      <c r="L281" s="29">
        <f t="shared" si="162"/>
        <v>700000</v>
      </c>
      <c r="M281" s="47">
        <f t="shared" si="157"/>
        <v>106778</v>
      </c>
      <c r="N281" s="42">
        <f t="shared" si="163"/>
        <v>115083.5</v>
      </c>
      <c r="O281" s="43">
        <f t="shared" si="164"/>
        <v>5.112374927769836E-2</v>
      </c>
      <c r="P281" s="43">
        <f t="shared" si="165"/>
        <v>2.4760282751219775E-2</v>
      </c>
      <c r="Q281" s="43">
        <f t="shared" si="166"/>
        <v>0.14062398171762247</v>
      </c>
      <c r="R281" s="43">
        <f t="shared" si="167"/>
        <v>-0.2165080137465405</v>
      </c>
      <c r="S281" s="21">
        <f t="shared" si="168"/>
        <v>17563.910602900105</v>
      </c>
      <c r="T281" s="22">
        <f t="shared" si="174"/>
        <v>132647.41060290011</v>
      </c>
      <c r="U281" s="22">
        <f t="shared" si="175"/>
        <v>97519.589397099888</v>
      </c>
      <c r="V281" s="21">
        <f t="shared" si="169"/>
        <v>109200</v>
      </c>
      <c r="W281" s="21">
        <f t="shared" si="170"/>
        <v>112234</v>
      </c>
      <c r="X281" s="21">
        <f t="shared" si="171"/>
        <v>98900</v>
      </c>
      <c r="Y281" s="21" t="str">
        <f t="shared" si="172"/>
        <v/>
      </c>
      <c r="Z281" s="23">
        <f t="shared" si="176"/>
        <v>106778</v>
      </c>
      <c r="AA281" s="20">
        <f t="shared" si="177"/>
        <v>3</v>
      </c>
      <c r="AB281" s="1" t="s">
        <v>863</v>
      </c>
      <c r="AE281" s="54"/>
      <c r="AF281" s="56">
        <f t="shared" si="173"/>
        <v>0</v>
      </c>
    </row>
    <row r="282" spans="1:32" ht="15" hidden="1" x14ac:dyDescent="0.2">
      <c r="A282" s="5" t="s">
        <v>551</v>
      </c>
      <c r="B282" s="10" t="s">
        <v>552</v>
      </c>
      <c r="C282" s="11" t="s">
        <v>20</v>
      </c>
      <c r="D282" s="12">
        <v>2</v>
      </c>
      <c r="E282" s="36">
        <v>196000</v>
      </c>
      <c r="F282" s="35">
        <f t="shared" si="159"/>
        <v>392000</v>
      </c>
      <c r="G282" s="40">
        <v>196996</v>
      </c>
      <c r="H282" s="25">
        <f t="shared" si="160"/>
        <v>393992</v>
      </c>
      <c r="I282" s="16">
        <v>75600</v>
      </c>
      <c r="J282" s="17">
        <f t="shared" si="161"/>
        <v>151200</v>
      </c>
      <c r="K282" s="28">
        <v>190000</v>
      </c>
      <c r="L282" s="29">
        <f t="shared" si="162"/>
        <v>380000</v>
      </c>
      <c r="M282" s="47">
        <f t="shared" si="157"/>
        <v>194332</v>
      </c>
      <c r="N282" s="42">
        <f t="shared" si="163"/>
        <v>164649</v>
      </c>
      <c r="O282" s="43">
        <f t="shared" si="164"/>
        <v>-0.19041111698218627</v>
      </c>
      <c r="P282" s="43">
        <f t="shared" si="165"/>
        <v>-0.19646034898481002</v>
      </c>
      <c r="Q282" s="43">
        <f t="shared" si="166"/>
        <v>0.54084142630687104</v>
      </c>
      <c r="R282" s="43">
        <f t="shared" si="167"/>
        <v>-0.15396996033987453</v>
      </c>
      <c r="S282" s="21">
        <f t="shared" si="168"/>
        <v>59446.365776218816</v>
      </c>
      <c r="T282" s="22">
        <f t="shared" si="174"/>
        <v>224095.36577621882</v>
      </c>
      <c r="U282" s="22">
        <f t="shared" si="175"/>
        <v>105202.63422378118</v>
      </c>
      <c r="V282" s="21">
        <f t="shared" si="169"/>
        <v>196000</v>
      </c>
      <c r="W282" s="21">
        <f t="shared" si="170"/>
        <v>196996</v>
      </c>
      <c r="X282" s="21" t="str">
        <f t="shared" si="171"/>
        <v/>
      </c>
      <c r="Y282" s="21">
        <f t="shared" si="172"/>
        <v>190000</v>
      </c>
      <c r="Z282" s="23">
        <f t="shared" si="176"/>
        <v>194332</v>
      </c>
      <c r="AA282" s="20">
        <f t="shared" si="177"/>
        <v>3</v>
      </c>
      <c r="AB282" s="1" t="s">
        <v>863</v>
      </c>
      <c r="AE282" s="54"/>
      <c r="AF282" s="56">
        <f t="shared" si="173"/>
        <v>0</v>
      </c>
    </row>
    <row r="283" spans="1:32" ht="15" hidden="1" x14ac:dyDescent="0.2">
      <c r="A283" s="5" t="s">
        <v>553</v>
      </c>
      <c r="B283" s="10" t="s">
        <v>554</v>
      </c>
      <c r="C283" s="11" t="s">
        <v>41</v>
      </c>
      <c r="D283" s="12">
        <v>10</v>
      </c>
      <c r="E283" s="36">
        <v>27020</v>
      </c>
      <c r="F283" s="35">
        <f t="shared" si="159"/>
        <v>270200</v>
      </c>
      <c r="G283" s="40">
        <v>28425</v>
      </c>
      <c r="H283" s="25">
        <f t="shared" si="160"/>
        <v>284250</v>
      </c>
      <c r="I283" s="16">
        <v>62500</v>
      </c>
      <c r="J283" s="17">
        <f t="shared" si="161"/>
        <v>625000</v>
      </c>
      <c r="K283" s="28">
        <v>70000</v>
      </c>
      <c r="L283" s="29">
        <f t="shared" si="162"/>
        <v>700000</v>
      </c>
      <c r="M283" s="47">
        <f t="shared" si="157"/>
        <v>39315</v>
      </c>
      <c r="N283" s="42">
        <f t="shared" si="163"/>
        <v>46986.25</v>
      </c>
      <c r="O283" s="43">
        <f t="shared" si="164"/>
        <v>0.42493814679826547</v>
      </c>
      <c r="P283" s="43">
        <f t="shared" si="165"/>
        <v>0.39503578174465936</v>
      </c>
      <c r="Q283" s="43">
        <f t="shared" si="166"/>
        <v>-0.33017638138817218</v>
      </c>
      <c r="R283" s="43">
        <f t="shared" si="167"/>
        <v>-0.48979754715475265</v>
      </c>
      <c r="S283" s="21">
        <f t="shared" si="168"/>
        <v>22460.931034057041</v>
      </c>
      <c r="T283" s="22">
        <f t="shared" si="174"/>
        <v>69447.181034057037</v>
      </c>
      <c r="U283" s="22">
        <f t="shared" si="175"/>
        <v>24525.318965942959</v>
      </c>
      <c r="V283" s="21">
        <f t="shared" si="169"/>
        <v>27020</v>
      </c>
      <c r="W283" s="21">
        <f t="shared" si="170"/>
        <v>28425</v>
      </c>
      <c r="X283" s="21">
        <f t="shared" si="171"/>
        <v>62500</v>
      </c>
      <c r="Y283" s="21" t="str">
        <f t="shared" si="172"/>
        <v/>
      </c>
      <c r="Z283" s="23">
        <f t="shared" si="176"/>
        <v>39315</v>
      </c>
      <c r="AA283" s="20">
        <f t="shared" si="177"/>
        <v>3</v>
      </c>
      <c r="AB283" s="1" t="s">
        <v>863</v>
      </c>
      <c r="AE283" s="54"/>
      <c r="AF283" s="56">
        <f t="shared" si="173"/>
        <v>0</v>
      </c>
    </row>
    <row r="284" spans="1:32" ht="15" hidden="1" x14ac:dyDescent="0.2">
      <c r="A284" s="5" t="s">
        <v>555</v>
      </c>
      <c r="B284" s="10" t="s">
        <v>556</v>
      </c>
      <c r="C284" s="11" t="s">
        <v>69</v>
      </c>
      <c r="D284" s="12">
        <v>20</v>
      </c>
      <c r="E284" s="36">
        <v>196000</v>
      </c>
      <c r="F284" s="35">
        <f t="shared" si="159"/>
        <v>3920000</v>
      </c>
      <c r="G284" s="40">
        <v>180201</v>
      </c>
      <c r="H284" s="25">
        <f t="shared" si="160"/>
        <v>3604020</v>
      </c>
      <c r="I284" s="16">
        <v>168500</v>
      </c>
      <c r="J284" s="17">
        <f t="shared" si="161"/>
        <v>3370000</v>
      </c>
      <c r="K284" s="28">
        <v>350000</v>
      </c>
      <c r="L284" s="29">
        <f t="shared" si="162"/>
        <v>7000000</v>
      </c>
      <c r="M284" s="47">
        <f t="shared" si="157"/>
        <v>181567</v>
      </c>
      <c r="N284" s="42">
        <f t="shared" si="163"/>
        <v>223675.25</v>
      </c>
      <c r="O284" s="43">
        <f t="shared" si="164"/>
        <v>0.12372960352117635</v>
      </c>
      <c r="P284" s="43">
        <f t="shared" si="165"/>
        <v>0.19436325655163011</v>
      </c>
      <c r="Q284" s="43">
        <f t="shared" si="166"/>
        <v>0.24667570506795011</v>
      </c>
      <c r="R284" s="43">
        <f t="shared" si="167"/>
        <v>-0.56476856514075657</v>
      </c>
      <c r="S284" s="21">
        <f t="shared" si="168"/>
        <v>84967.014287408427</v>
      </c>
      <c r="T284" s="22">
        <f t="shared" si="174"/>
        <v>308642.26428740844</v>
      </c>
      <c r="U284" s="22">
        <f t="shared" si="175"/>
        <v>138708.23571259156</v>
      </c>
      <c r="V284" s="21">
        <f t="shared" si="169"/>
        <v>196000</v>
      </c>
      <c r="W284" s="21">
        <f t="shared" si="170"/>
        <v>180201</v>
      </c>
      <c r="X284" s="21">
        <f t="shared" si="171"/>
        <v>168500</v>
      </c>
      <c r="Y284" s="21" t="str">
        <f t="shared" si="172"/>
        <v/>
      </c>
      <c r="Z284" s="23">
        <f t="shared" si="176"/>
        <v>181567</v>
      </c>
      <c r="AA284" s="20">
        <f t="shared" si="177"/>
        <v>3</v>
      </c>
      <c r="AB284" s="1" t="s">
        <v>863</v>
      </c>
      <c r="AE284" s="54"/>
      <c r="AF284" s="56">
        <f t="shared" si="173"/>
        <v>0</v>
      </c>
    </row>
    <row r="285" spans="1:32" ht="15" hidden="1" x14ac:dyDescent="0.2">
      <c r="A285" s="5" t="s">
        <v>557</v>
      </c>
      <c r="B285" s="10" t="s">
        <v>558</v>
      </c>
      <c r="C285" s="11" t="s">
        <v>17</v>
      </c>
      <c r="D285" s="12">
        <v>100</v>
      </c>
      <c r="E285" s="36">
        <v>12000</v>
      </c>
      <c r="F285" s="35">
        <f t="shared" si="159"/>
        <v>1200000</v>
      </c>
      <c r="G285" s="40">
        <v>10862</v>
      </c>
      <c r="H285" s="25">
        <f t="shared" si="160"/>
        <v>1086200</v>
      </c>
      <c r="I285" s="16">
        <v>8630</v>
      </c>
      <c r="J285" s="17">
        <f t="shared" si="161"/>
        <v>863000</v>
      </c>
      <c r="K285" s="28">
        <v>6000</v>
      </c>
      <c r="L285" s="29">
        <f t="shared" si="162"/>
        <v>600000</v>
      </c>
      <c r="M285" s="47">
        <f t="shared" si="157"/>
        <v>10497.333333333334</v>
      </c>
      <c r="N285" s="42">
        <f t="shared" si="163"/>
        <v>9373</v>
      </c>
      <c r="O285" s="43">
        <f t="shared" si="164"/>
        <v>-0.28027312493331902</v>
      </c>
      <c r="P285" s="43">
        <f t="shared" si="165"/>
        <v>-0.15886055691880929</v>
      </c>
      <c r="Q285" s="43">
        <f t="shared" si="166"/>
        <v>7.9270244318788041E-2</v>
      </c>
      <c r="R285" s="43">
        <f t="shared" si="167"/>
        <v>0.35986343753334049</v>
      </c>
      <c r="S285" s="21">
        <f t="shared" si="168"/>
        <v>2648.7373092349744</v>
      </c>
      <c r="T285" s="22">
        <f t="shared" si="174"/>
        <v>12021.737309234974</v>
      </c>
      <c r="U285" s="22">
        <f t="shared" si="175"/>
        <v>6724.2626907650256</v>
      </c>
      <c r="V285" s="21">
        <f t="shared" si="169"/>
        <v>12000</v>
      </c>
      <c r="W285" s="21">
        <f t="shared" si="170"/>
        <v>10862</v>
      </c>
      <c r="X285" s="21">
        <f t="shared" si="171"/>
        <v>8630</v>
      </c>
      <c r="Y285" s="21" t="str">
        <f t="shared" si="172"/>
        <v/>
      </c>
      <c r="Z285" s="23">
        <f t="shared" si="176"/>
        <v>10497.333333333334</v>
      </c>
      <c r="AA285" s="20">
        <f t="shared" si="177"/>
        <v>3</v>
      </c>
      <c r="AB285" s="1" t="s">
        <v>863</v>
      </c>
      <c r="AE285" s="54"/>
      <c r="AF285" s="56">
        <f t="shared" si="173"/>
        <v>0</v>
      </c>
    </row>
    <row r="286" spans="1:32" ht="15" hidden="1" x14ac:dyDescent="0.2">
      <c r="A286" s="5" t="s">
        <v>559</v>
      </c>
      <c r="B286" s="10" t="s">
        <v>560</v>
      </c>
      <c r="C286" s="11" t="s">
        <v>20</v>
      </c>
      <c r="D286" s="12">
        <v>40</v>
      </c>
      <c r="E286" s="36">
        <v>4200</v>
      </c>
      <c r="F286" s="35">
        <f t="shared" si="159"/>
        <v>168000</v>
      </c>
      <c r="G286" s="40">
        <v>4538</v>
      </c>
      <c r="H286" s="25">
        <f t="shared" si="160"/>
        <v>181520</v>
      </c>
      <c r="I286" s="16">
        <v>3500</v>
      </c>
      <c r="J286" s="17">
        <f t="shared" si="161"/>
        <v>140000</v>
      </c>
      <c r="K286" s="28">
        <v>10000</v>
      </c>
      <c r="L286" s="29">
        <f t="shared" si="162"/>
        <v>400000</v>
      </c>
      <c r="M286" s="47">
        <f t="shared" si="157"/>
        <v>4079.3333333333335</v>
      </c>
      <c r="N286" s="42">
        <f t="shared" si="163"/>
        <v>5559.5</v>
      </c>
      <c r="O286" s="43">
        <f t="shared" si="164"/>
        <v>0.24453637917078874</v>
      </c>
      <c r="P286" s="43">
        <f t="shared" si="165"/>
        <v>0.18373954492310463</v>
      </c>
      <c r="Q286" s="43">
        <f t="shared" si="166"/>
        <v>0.3704469826423239</v>
      </c>
      <c r="R286" s="43">
        <f t="shared" si="167"/>
        <v>-0.79872290673621738</v>
      </c>
      <c r="S286" s="21">
        <f t="shared" si="168"/>
        <v>2991.7265360768965</v>
      </c>
      <c r="T286" s="22">
        <f t="shared" si="174"/>
        <v>8551.2265360768961</v>
      </c>
      <c r="U286" s="22">
        <f t="shared" si="175"/>
        <v>2567.7734639231035</v>
      </c>
      <c r="V286" s="21">
        <f t="shared" si="169"/>
        <v>4200</v>
      </c>
      <c r="W286" s="21">
        <f t="shared" si="170"/>
        <v>4538</v>
      </c>
      <c r="X286" s="21">
        <f t="shared" si="171"/>
        <v>3500</v>
      </c>
      <c r="Y286" s="21" t="str">
        <f t="shared" si="172"/>
        <v/>
      </c>
      <c r="Z286" s="23">
        <f t="shared" si="176"/>
        <v>4079.3333333333335</v>
      </c>
      <c r="AA286" s="20">
        <f t="shared" si="177"/>
        <v>3</v>
      </c>
      <c r="AB286" s="1" t="s">
        <v>863</v>
      </c>
      <c r="AE286" s="54"/>
      <c r="AF286" s="56">
        <f t="shared" si="173"/>
        <v>0</v>
      </c>
    </row>
    <row r="287" spans="1:32" ht="15" hidden="1" x14ac:dyDescent="0.2">
      <c r="A287" s="5" t="s">
        <v>561</v>
      </c>
      <c r="B287" s="10" t="s">
        <v>562</v>
      </c>
      <c r="C287" s="11" t="s">
        <v>20</v>
      </c>
      <c r="D287" s="12">
        <v>40</v>
      </c>
      <c r="E287" s="36">
        <v>5000</v>
      </c>
      <c r="F287" s="35">
        <f t="shared" si="159"/>
        <v>200000</v>
      </c>
      <c r="G287" s="40">
        <v>5389</v>
      </c>
      <c r="H287" s="25">
        <f t="shared" si="160"/>
        <v>215560</v>
      </c>
      <c r="I287" s="16">
        <v>4000</v>
      </c>
      <c r="J287" s="17">
        <f t="shared" si="161"/>
        <v>160000</v>
      </c>
      <c r="K287" s="28">
        <v>15000</v>
      </c>
      <c r="L287" s="29">
        <f t="shared" si="162"/>
        <v>600000</v>
      </c>
      <c r="M287" s="47">
        <f t="shared" si="157"/>
        <v>4796.333333333333</v>
      </c>
      <c r="N287" s="42">
        <f t="shared" si="163"/>
        <v>7347.25</v>
      </c>
      <c r="O287" s="43">
        <f t="shared" si="164"/>
        <v>0.31947327231277012</v>
      </c>
      <c r="P287" s="43">
        <f t="shared" si="165"/>
        <v>0.26652829289870361</v>
      </c>
      <c r="Q287" s="43">
        <f t="shared" si="166"/>
        <v>0.45557861785021603</v>
      </c>
      <c r="R287" s="43">
        <f t="shared" si="167"/>
        <v>-1.0415801830616895</v>
      </c>
      <c r="S287" s="21">
        <f t="shared" si="168"/>
        <v>5135.269897158928</v>
      </c>
      <c r="T287" s="22">
        <f t="shared" si="174"/>
        <v>12482.519897158927</v>
      </c>
      <c r="U287" s="22">
        <f t="shared" si="175"/>
        <v>2211.980102841072</v>
      </c>
      <c r="V287" s="21">
        <f t="shared" si="169"/>
        <v>5000</v>
      </c>
      <c r="W287" s="21">
        <f t="shared" si="170"/>
        <v>5389</v>
      </c>
      <c r="X287" s="21">
        <f t="shared" si="171"/>
        <v>4000</v>
      </c>
      <c r="Y287" s="21" t="str">
        <f t="shared" si="172"/>
        <v/>
      </c>
      <c r="Z287" s="23">
        <f t="shared" si="176"/>
        <v>4796.333333333333</v>
      </c>
      <c r="AA287" s="20">
        <f t="shared" si="177"/>
        <v>3</v>
      </c>
      <c r="AB287" s="1" t="s">
        <v>863</v>
      </c>
      <c r="AE287" s="54"/>
      <c r="AF287" s="56">
        <f t="shared" si="173"/>
        <v>0</v>
      </c>
    </row>
    <row r="288" spans="1:32" ht="15" hidden="1" x14ac:dyDescent="0.2">
      <c r="A288" s="5" t="s">
        <v>563</v>
      </c>
      <c r="B288" s="10" t="s">
        <v>564</v>
      </c>
      <c r="C288" s="11" t="s">
        <v>20</v>
      </c>
      <c r="D288" s="12">
        <v>40</v>
      </c>
      <c r="E288" s="36">
        <v>5600</v>
      </c>
      <c r="F288" s="35">
        <f t="shared" si="159"/>
        <v>224000</v>
      </c>
      <c r="G288" s="40">
        <v>6054</v>
      </c>
      <c r="H288" s="25">
        <f t="shared" si="160"/>
        <v>242160</v>
      </c>
      <c r="I288" s="16">
        <v>4500</v>
      </c>
      <c r="J288" s="17">
        <f t="shared" si="161"/>
        <v>180000</v>
      </c>
      <c r="K288" s="28">
        <v>20000</v>
      </c>
      <c r="L288" s="29">
        <f t="shared" si="162"/>
        <v>800000</v>
      </c>
      <c r="M288" s="47">
        <f t="shared" si="157"/>
        <v>5384.666666666667</v>
      </c>
      <c r="N288" s="42">
        <f t="shared" si="163"/>
        <v>9038.5</v>
      </c>
      <c r="O288" s="43">
        <f t="shared" si="164"/>
        <v>0.38042816839077276</v>
      </c>
      <c r="P288" s="43">
        <f t="shared" si="165"/>
        <v>0.33019859489959613</v>
      </c>
      <c r="Q288" s="43">
        <f t="shared" si="166"/>
        <v>0.50212977817115667</v>
      </c>
      <c r="R288" s="43">
        <f t="shared" si="167"/>
        <v>-1.2127565414615256</v>
      </c>
      <c r="S288" s="21">
        <f t="shared" si="168"/>
        <v>7336.7337646484993</v>
      </c>
      <c r="T288" s="22">
        <f t="shared" si="174"/>
        <v>16375.233764648499</v>
      </c>
      <c r="U288" s="22">
        <f t="shared" si="175"/>
        <v>1701.7662353515007</v>
      </c>
      <c r="V288" s="21">
        <f t="shared" si="169"/>
        <v>5600</v>
      </c>
      <c r="W288" s="21">
        <f t="shared" si="170"/>
        <v>6054</v>
      </c>
      <c r="X288" s="21">
        <f t="shared" si="171"/>
        <v>4500</v>
      </c>
      <c r="Y288" s="21" t="str">
        <f t="shared" si="172"/>
        <v/>
      </c>
      <c r="Z288" s="23">
        <f t="shared" si="176"/>
        <v>5384.666666666667</v>
      </c>
      <c r="AA288" s="20">
        <f t="shared" si="177"/>
        <v>3</v>
      </c>
      <c r="AB288" s="1" t="s">
        <v>863</v>
      </c>
      <c r="AE288" s="54"/>
      <c r="AF288" s="56">
        <f t="shared" si="173"/>
        <v>0</v>
      </c>
    </row>
    <row r="289" spans="1:32" ht="15" hidden="1" x14ac:dyDescent="0.2">
      <c r="A289" s="5" t="s">
        <v>565</v>
      </c>
      <c r="B289" s="10" t="s">
        <v>566</v>
      </c>
      <c r="C289" s="11" t="s">
        <v>20</v>
      </c>
      <c r="D289" s="12">
        <v>40</v>
      </c>
      <c r="E289" s="36">
        <v>7700</v>
      </c>
      <c r="F289" s="35">
        <f t="shared" si="159"/>
        <v>308000</v>
      </c>
      <c r="G289" s="40">
        <v>8433</v>
      </c>
      <c r="H289" s="25">
        <f t="shared" si="160"/>
        <v>337320</v>
      </c>
      <c r="I289" s="16">
        <v>5500</v>
      </c>
      <c r="J289" s="17">
        <f t="shared" si="161"/>
        <v>220000</v>
      </c>
      <c r="K289" s="28">
        <v>25000</v>
      </c>
      <c r="L289" s="29">
        <f t="shared" si="162"/>
        <v>1000000</v>
      </c>
      <c r="M289" s="47">
        <f t="shared" si="157"/>
        <v>7211</v>
      </c>
      <c r="N289" s="42">
        <f t="shared" si="163"/>
        <v>11658.25</v>
      </c>
      <c r="O289" s="43">
        <f t="shared" si="164"/>
        <v>0.33952351339180409</v>
      </c>
      <c r="P289" s="43">
        <f t="shared" si="165"/>
        <v>0.27664958291338748</v>
      </c>
      <c r="Q289" s="43">
        <f t="shared" si="166"/>
        <v>0.52823108099414573</v>
      </c>
      <c r="R289" s="43">
        <f t="shared" si="167"/>
        <v>-1.1444041772993372</v>
      </c>
      <c r="S289" s="21">
        <f t="shared" si="168"/>
        <v>8981.3940408305589</v>
      </c>
      <c r="T289" s="22">
        <f t="shared" si="174"/>
        <v>20639.644040830557</v>
      </c>
      <c r="U289" s="22">
        <f t="shared" si="175"/>
        <v>2676.8559591694411</v>
      </c>
      <c r="V289" s="21">
        <f t="shared" si="169"/>
        <v>7700</v>
      </c>
      <c r="W289" s="21">
        <f t="shared" si="170"/>
        <v>8433</v>
      </c>
      <c r="X289" s="21">
        <f t="shared" si="171"/>
        <v>5500</v>
      </c>
      <c r="Y289" s="21" t="str">
        <f t="shared" si="172"/>
        <v/>
      </c>
      <c r="Z289" s="23">
        <f t="shared" si="176"/>
        <v>7211</v>
      </c>
      <c r="AA289" s="20">
        <f t="shared" si="177"/>
        <v>3</v>
      </c>
      <c r="AB289" s="1" t="s">
        <v>863</v>
      </c>
      <c r="AE289" s="54"/>
      <c r="AF289" s="56">
        <f t="shared" si="173"/>
        <v>0</v>
      </c>
    </row>
    <row r="290" spans="1:32" ht="15" hidden="1" x14ac:dyDescent="0.2">
      <c r="A290" s="5" t="s">
        <v>567</v>
      </c>
      <c r="B290" s="10" t="s">
        <v>568</v>
      </c>
      <c r="C290" s="11" t="s">
        <v>20</v>
      </c>
      <c r="D290" s="12">
        <v>40</v>
      </c>
      <c r="E290" s="36">
        <v>9100</v>
      </c>
      <c r="F290" s="35">
        <f t="shared" si="159"/>
        <v>364000</v>
      </c>
      <c r="G290" s="40">
        <v>8992</v>
      </c>
      <c r="H290" s="25">
        <f t="shared" si="160"/>
        <v>359680</v>
      </c>
      <c r="I290" s="16">
        <v>5500</v>
      </c>
      <c r="J290" s="17">
        <f t="shared" si="161"/>
        <v>220000</v>
      </c>
      <c r="K290" s="28">
        <v>28000</v>
      </c>
      <c r="L290" s="29">
        <f t="shared" si="162"/>
        <v>1120000</v>
      </c>
      <c r="M290" s="47">
        <f t="shared" si="157"/>
        <v>7864</v>
      </c>
      <c r="N290" s="42">
        <f t="shared" si="163"/>
        <v>12898</v>
      </c>
      <c r="O290" s="43">
        <f t="shared" si="164"/>
        <v>0.29446425802449994</v>
      </c>
      <c r="P290" s="43">
        <f t="shared" si="165"/>
        <v>0.30283764924794543</v>
      </c>
      <c r="Q290" s="43">
        <f t="shared" si="166"/>
        <v>0.57357729880601638</v>
      </c>
      <c r="R290" s="43">
        <f t="shared" si="167"/>
        <v>-1.1708792060784616</v>
      </c>
      <c r="S290" s="21">
        <f t="shared" si="168"/>
        <v>10205.920634612048</v>
      </c>
      <c r="T290" s="22">
        <f t="shared" si="174"/>
        <v>23103.920634612048</v>
      </c>
      <c r="U290" s="22">
        <f t="shared" si="175"/>
        <v>2692.0793653879518</v>
      </c>
      <c r="V290" s="21">
        <f t="shared" si="169"/>
        <v>9100</v>
      </c>
      <c r="W290" s="21">
        <f t="shared" si="170"/>
        <v>8992</v>
      </c>
      <c r="X290" s="21">
        <f t="shared" si="171"/>
        <v>5500</v>
      </c>
      <c r="Y290" s="21" t="str">
        <f t="shared" si="172"/>
        <v/>
      </c>
      <c r="Z290" s="23">
        <f t="shared" si="176"/>
        <v>7864</v>
      </c>
      <c r="AA290" s="20">
        <f t="shared" si="177"/>
        <v>3</v>
      </c>
      <c r="AB290" s="1" t="s">
        <v>863</v>
      </c>
      <c r="AE290" s="54"/>
      <c r="AF290" s="56">
        <f t="shared" si="173"/>
        <v>0</v>
      </c>
    </row>
    <row r="291" spans="1:32" ht="15" hidden="1" x14ac:dyDescent="0.2">
      <c r="A291" s="5" t="s">
        <v>569</v>
      </c>
      <c r="B291" s="10" t="s">
        <v>570</v>
      </c>
      <c r="C291" s="11" t="s">
        <v>20</v>
      </c>
      <c r="D291" s="12">
        <v>40</v>
      </c>
      <c r="E291" s="36">
        <v>12000</v>
      </c>
      <c r="F291" s="35">
        <f t="shared" si="159"/>
        <v>480000</v>
      </c>
      <c r="G291" s="40">
        <v>12717</v>
      </c>
      <c r="H291" s="25">
        <f t="shared" si="160"/>
        <v>508680</v>
      </c>
      <c r="I291" s="16">
        <v>6000</v>
      </c>
      <c r="J291" s="17">
        <f t="shared" si="161"/>
        <v>240000</v>
      </c>
      <c r="K291" s="28">
        <v>30000</v>
      </c>
      <c r="L291" s="29">
        <f t="shared" si="162"/>
        <v>1200000</v>
      </c>
      <c r="M291" s="47">
        <f t="shared" si="157"/>
        <v>10239</v>
      </c>
      <c r="N291" s="42">
        <f t="shared" si="163"/>
        <v>15179.25</v>
      </c>
      <c r="O291" s="43">
        <f t="shared" si="164"/>
        <v>0.2094471070705074</v>
      </c>
      <c r="P291" s="43">
        <f t="shared" si="165"/>
        <v>0.16221157171797029</v>
      </c>
      <c r="Q291" s="43">
        <f t="shared" si="166"/>
        <v>0.60472355353525375</v>
      </c>
      <c r="R291" s="43">
        <f t="shared" si="167"/>
        <v>-0.97638223232373145</v>
      </c>
      <c r="S291" s="21">
        <f t="shared" si="168"/>
        <v>10329.304054484988</v>
      </c>
      <c r="T291" s="22">
        <f t="shared" si="174"/>
        <v>25508.554054484986</v>
      </c>
      <c r="U291" s="22">
        <f t="shared" si="175"/>
        <v>4849.9459455150118</v>
      </c>
      <c r="V291" s="21">
        <f t="shared" si="169"/>
        <v>12000</v>
      </c>
      <c r="W291" s="21">
        <f t="shared" si="170"/>
        <v>12717</v>
      </c>
      <c r="X291" s="21">
        <f t="shared" si="171"/>
        <v>6000</v>
      </c>
      <c r="Y291" s="21" t="str">
        <f t="shared" si="172"/>
        <v/>
      </c>
      <c r="Z291" s="23">
        <f t="shared" si="176"/>
        <v>10239</v>
      </c>
      <c r="AA291" s="20">
        <f t="shared" si="177"/>
        <v>3</v>
      </c>
      <c r="AB291" s="1" t="s">
        <v>863</v>
      </c>
      <c r="AE291" s="54"/>
      <c r="AF291" s="56">
        <f t="shared" si="173"/>
        <v>0</v>
      </c>
    </row>
    <row r="292" spans="1:32" ht="15" hidden="1" x14ac:dyDescent="0.2">
      <c r="A292" s="5" t="s">
        <v>571</v>
      </c>
      <c r="B292" s="10" t="s">
        <v>572</v>
      </c>
      <c r="C292" s="11" t="s">
        <v>20</v>
      </c>
      <c r="D292" s="12">
        <v>40</v>
      </c>
      <c r="E292" s="36">
        <v>21000</v>
      </c>
      <c r="F292" s="35">
        <f t="shared" si="159"/>
        <v>840000</v>
      </c>
      <c r="G292" s="40">
        <v>21562</v>
      </c>
      <c r="H292" s="25">
        <f t="shared" si="160"/>
        <v>862480</v>
      </c>
      <c r="I292" s="16">
        <v>10050</v>
      </c>
      <c r="J292" s="17">
        <f t="shared" si="161"/>
        <v>402000</v>
      </c>
      <c r="K292" s="28">
        <v>40000</v>
      </c>
      <c r="L292" s="29">
        <f t="shared" si="162"/>
        <v>1600000</v>
      </c>
      <c r="M292" s="47">
        <f t="shared" si="157"/>
        <v>21281</v>
      </c>
      <c r="N292" s="42">
        <f t="shared" si="163"/>
        <v>23153</v>
      </c>
      <c r="O292" s="43">
        <f t="shared" si="164"/>
        <v>9.2990109273096366E-2</v>
      </c>
      <c r="P292" s="43">
        <f t="shared" si="165"/>
        <v>6.8716796959357285E-2</v>
      </c>
      <c r="Q292" s="43">
        <f t="shared" si="166"/>
        <v>0.56593098086641036</v>
      </c>
      <c r="R292" s="43">
        <f t="shared" si="167"/>
        <v>-0.72763788709886401</v>
      </c>
      <c r="S292" s="21">
        <f t="shared" si="168"/>
        <v>12418.758767821097</v>
      </c>
      <c r="T292" s="22">
        <f t="shared" si="174"/>
        <v>35571.758767821098</v>
      </c>
      <c r="U292" s="22">
        <f t="shared" si="175"/>
        <v>10734.241232178903</v>
      </c>
      <c r="V292" s="21">
        <f t="shared" si="169"/>
        <v>21000</v>
      </c>
      <c r="W292" s="21">
        <f t="shared" si="170"/>
        <v>21562</v>
      </c>
      <c r="X292" s="21" t="str">
        <f t="shared" si="171"/>
        <v/>
      </c>
      <c r="Y292" s="21" t="str">
        <f t="shared" si="172"/>
        <v/>
      </c>
      <c r="Z292" s="23">
        <f t="shared" si="176"/>
        <v>21281</v>
      </c>
      <c r="AA292" s="20">
        <f t="shared" si="177"/>
        <v>2</v>
      </c>
      <c r="AB292" s="1" t="s">
        <v>863</v>
      </c>
      <c r="AE292" s="54"/>
      <c r="AF292" s="56">
        <f t="shared" si="173"/>
        <v>0</v>
      </c>
    </row>
    <row r="293" spans="1:32" ht="15" hidden="1" x14ac:dyDescent="0.2">
      <c r="A293" s="5" t="s">
        <v>573</v>
      </c>
      <c r="B293" s="10" t="s">
        <v>574</v>
      </c>
      <c r="C293" s="11" t="s">
        <v>20</v>
      </c>
      <c r="D293" s="12">
        <v>40</v>
      </c>
      <c r="E293" s="36">
        <v>35000</v>
      </c>
      <c r="F293" s="35">
        <f t="shared" si="159"/>
        <v>1400000</v>
      </c>
      <c r="G293" s="40">
        <v>33661</v>
      </c>
      <c r="H293" s="25">
        <f t="shared" si="160"/>
        <v>1346440</v>
      </c>
      <c r="I293" s="16">
        <v>19600</v>
      </c>
      <c r="J293" s="17">
        <f t="shared" si="161"/>
        <v>784000</v>
      </c>
      <c r="K293" s="28">
        <v>50000</v>
      </c>
      <c r="L293" s="29">
        <f t="shared" si="162"/>
        <v>2000000</v>
      </c>
      <c r="M293" s="47">
        <f t="shared" si="157"/>
        <v>34330.5</v>
      </c>
      <c r="N293" s="42">
        <f t="shared" si="163"/>
        <v>34565.25</v>
      </c>
      <c r="O293" s="43">
        <f t="shared" si="164"/>
        <v>-1.257766109025682E-2</v>
      </c>
      <c r="P293" s="43">
        <f t="shared" si="165"/>
        <v>2.6160667144024652E-2</v>
      </c>
      <c r="Q293" s="43">
        <f t="shared" si="166"/>
        <v>0.43295650978945621</v>
      </c>
      <c r="R293" s="43">
        <f t="shared" si="167"/>
        <v>-0.44653951584322416</v>
      </c>
      <c r="S293" s="21">
        <f t="shared" si="168"/>
        <v>12425.737949246046</v>
      </c>
      <c r="T293" s="22">
        <f t="shared" si="174"/>
        <v>46990.987949246046</v>
      </c>
      <c r="U293" s="22">
        <f t="shared" si="175"/>
        <v>22139.512050753954</v>
      </c>
      <c r="V293" s="21">
        <f t="shared" si="169"/>
        <v>35000</v>
      </c>
      <c r="W293" s="21">
        <f t="shared" si="170"/>
        <v>33661</v>
      </c>
      <c r="X293" s="21" t="str">
        <f t="shared" si="171"/>
        <v/>
      </c>
      <c r="Y293" s="21" t="str">
        <f t="shared" si="172"/>
        <v/>
      </c>
      <c r="Z293" s="23">
        <f t="shared" si="176"/>
        <v>34330.5</v>
      </c>
      <c r="AA293" s="20">
        <f t="shared" si="177"/>
        <v>2</v>
      </c>
      <c r="AB293" s="1" t="s">
        <v>863</v>
      </c>
      <c r="AE293" s="54"/>
      <c r="AF293" s="56">
        <f t="shared" si="173"/>
        <v>0</v>
      </c>
    </row>
    <row r="294" spans="1:32" ht="15" hidden="1" x14ac:dyDescent="0.2">
      <c r="A294" s="5" t="s">
        <v>575</v>
      </c>
      <c r="B294" s="10" t="s">
        <v>576</v>
      </c>
      <c r="C294" s="11" t="s">
        <v>20</v>
      </c>
      <c r="D294" s="12">
        <v>1</v>
      </c>
      <c r="E294" s="36">
        <v>1330000</v>
      </c>
      <c r="F294" s="35">
        <f t="shared" si="159"/>
        <v>1330000</v>
      </c>
      <c r="G294" s="40">
        <v>1460554</v>
      </c>
      <c r="H294" s="25">
        <f t="shared" si="160"/>
        <v>1460554</v>
      </c>
      <c r="I294" s="16">
        <v>2060000</v>
      </c>
      <c r="J294" s="17">
        <f t="shared" si="161"/>
        <v>2060000</v>
      </c>
      <c r="K294" s="31"/>
      <c r="L294" s="29">
        <f t="shared" si="162"/>
        <v>0</v>
      </c>
      <c r="M294" s="47">
        <f t="shared" si="157"/>
        <v>1395277</v>
      </c>
      <c r="N294" s="42">
        <f t="shared" si="163"/>
        <v>1616851.3333333333</v>
      </c>
      <c r="O294" s="43">
        <f t="shared" si="164"/>
        <v>0.1774135490502734</v>
      </c>
      <c r="P294" s="43">
        <f t="shared" si="165"/>
        <v>9.666772084178421E-2</v>
      </c>
      <c r="Q294" s="43">
        <f t="shared" si="166"/>
        <v>-0.27408126989205783</v>
      </c>
      <c r="R294" s="43">
        <f t="shared" si="167"/>
        <v>1</v>
      </c>
      <c r="S294" s="21">
        <f t="shared" si="168"/>
        <v>389289.92063156929</v>
      </c>
      <c r="T294" s="22">
        <f t="shared" si="174"/>
        <v>2006141.2539649026</v>
      </c>
      <c r="U294" s="22">
        <f t="shared" si="175"/>
        <v>1227561.4127017639</v>
      </c>
      <c r="V294" s="21">
        <f t="shared" si="169"/>
        <v>1330000</v>
      </c>
      <c r="W294" s="21">
        <f t="shared" si="170"/>
        <v>1460554</v>
      </c>
      <c r="X294" s="21" t="str">
        <f t="shared" si="171"/>
        <v/>
      </c>
      <c r="Y294" s="21" t="str">
        <f t="shared" si="172"/>
        <v/>
      </c>
      <c r="Z294" s="23">
        <f t="shared" si="176"/>
        <v>1395277</v>
      </c>
      <c r="AA294" s="20">
        <f t="shared" si="177"/>
        <v>2</v>
      </c>
      <c r="AB294" s="1" t="s">
        <v>863</v>
      </c>
      <c r="AE294" s="54"/>
      <c r="AF294" s="56">
        <f t="shared" si="173"/>
        <v>0</v>
      </c>
    </row>
    <row r="295" spans="1:32" ht="15" hidden="1" x14ac:dyDescent="0.2">
      <c r="A295" s="5" t="s">
        <v>577</v>
      </c>
      <c r="B295" s="10" t="s">
        <v>578</v>
      </c>
      <c r="C295" s="11" t="s">
        <v>20</v>
      </c>
      <c r="D295" s="12">
        <v>1</v>
      </c>
      <c r="E295" s="36">
        <v>280000</v>
      </c>
      <c r="F295" s="35">
        <f t="shared" si="159"/>
        <v>280000</v>
      </c>
      <c r="G295" s="40">
        <v>298633</v>
      </c>
      <c r="H295" s="25">
        <f t="shared" si="160"/>
        <v>298633</v>
      </c>
      <c r="I295" s="16">
        <v>1530000</v>
      </c>
      <c r="J295" s="17">
        <f t="shared" si="161"/>
        <v>1530000</v>
      </c>
      <c r="K295" s="31"/>
      <c r="L295" s="29">
        <f t="shared" si="162"/>
        <v>0</v>
      </c>
      <c r="M295" s="47">
        <f t="shared" si="157"/>
        <v>192877.66666666666</v>
      </c>
      <c r="N295" s="42">
        <f t="shared" si="163"/>
        <v>702877.66666666663</v>
      </c>
      <c r="O295" s="43">
        <f t="shared" si="164"/>
        <v>0.6016376486567363</v>
      </c>
      <c r="P295" s="43">
        <f t="shared" si="165"/>
        <v>0.57512805689752555</v>
      </c>
      <c r="Q295" s="43">
        <f t="shared" si="166"/>
        <v>-1.1767657055542622</v>
      </c>
      <c r="R295" s="43">
        <f t="shared" si="167"/>
        <v>1</v>
      </c>
      <c r="S295" s="21">
        <f t="shared" si="168"/>
        <v>716369.53654963116</v>
      </c>
      <c r="T295" s="22">
        <f t="shared" si="174"/>
        <v>1419247.2032162978</v>
      </c>
      <c r="U295" s="22">
        <f t="shared" si="175"/>
        <v>-13491.869882964529</v>
      </c>
      <c r="V295" s="21">
        <f t="shared" si="169"/>
        <v>280000</v>
      </c>
      <c r="W295" s="21">
        <f t="shared" si="170"/>
        <v>298633</v>
      </c>
      <c r="X295" s="21" t="str">
        <f t="shared" si="171"/>
        <v/>
      </c>
      <c r="Y295" s="21">
        <f t="shared" si="172"/>
        <v>0</v>
      </c>
      <c r="Z295" s="23">
        <f t="shared" si="176"/>
        <v>192877.66666666666</v>
      </c>
      <c r="AA295" s="20">
        <f t="shared" si="177"/>
        <v>3</v>
      </c>
      <c r="AB295" s="1" t="s">
        <v>863</v>
      </c>
      <c r="AE295" s="54"/>
      <c r="AF295" s="56">
        <f t="shared" si="173"/>
        <v>0</v>
      </c>
    </row>
    <row r="296" spans="1:32" ht="15" hidden="1" x14ac:dyDescent="0.2">
      <c r="A296" s="5" t="s">
        <v>579</v>
      </c>
      <c r="B296" s="10" t="s">
        <v>580</v>
      </c>
      <c r="C296" s="11" t="s">
        <v>20</v>
      </c>
      <c r="D296" s="12">
        <v>1</v>
      </c>
      <c r="E296" s="36">
        <v>21000000</v>
      </c>
      <c r="F296" s="35">
        <f t="shared" si="159"/>
        <v>21000000</v>
      </c>
      <c r="G296" s="40">
        <v>20696341</v>
      </c>
      <c r="H296" s="25">
        <f t="shared" si="160"/>
        <v>20696341</v>
      </c>
      <c r="I296" s="16">
        <v>38000000</v>
      </c>
      <c r="J296" s="17">
        <f t="shared" si="161"/>
        <v>38000000</v>
      </c>
      <c r="K296" s="31"/>
      <c r="L296" s="29">
        <f t="shared" si="162"/>
        <v>0</v>
      </c>
      <c r="M296" s="47">
        <f t="shared" si="157"/>
        <v>20848170.5</v>
      </c>
      <c r="N296" s="42">
        <f t="shared" si="163"/>
        <v>26565447</v>
      </c>
      <c r="O296" s="43">
        <f t="shared" si="164"/>
        <v>0.20949946748496273</v>
      </c>
      <c r="P296" s="43">
        <f t="shared" si="165"/>
        <v>0.22093006754224764</v>
      </c>
      <c r="Q296" s="43">
        <f t="shared" si="166"/>
        <v>-0.43042953502721026</v>
      </c>
      <c r="R296" s="43">
        <f t="shared" si="167"/>
        <v>1</v>
      </c>
      <c r="S296" s="21">
        <f t="shared" si="168"/>
        <v>9903777.2556447871</v>
      </c>
      <c r="T296" s="22">
        <f t="shared" si="174"/>
        <v>36469224.255644783</v>
      </c>
      <c r="U296" s="22">
        <f t="shared" si="175"/>
        <v>16661669.744355213</v>
      </c>
      <c r="V296" s="21">
        <f t="shared" si="169"/>
        <v>21000000</v>
      </c>
      <c r="W296" s="21">
        <f t="shared" si="170"/>
        <v>20696341</v>
      </c>
      <c r="X296" s="21" t="str">
        <f t="shared" si="171"/>
        <v/>
      </c>
      <c r="Y296" s="21" t="str">
        <f t="shared" si="172"/>
        <v/>
      </c>
      <c r="Z296" s="23">
        <f t="shared" si="176"/>
        <v>20848170.5</v>
      </c>
      <c r="AA296" s="20">
        <f t="shared" si="177"/>
        <v>2</v>
      </c>
      <c r="AB296" s="1" t="s">
        <v>863</v>
      </c>
      <c r="AE296" s="54"/>
      <c r="AF296" s="56">
        <f t="shared" si="173"/>
        <v>0</v>
      </c>
    </row>
    <row r="297" spans="1:32" ht="15.75" hidden="1" x14ac:dyDescent="0.2">
      <c r="A297" s="8">
        <v>10</v>
      </c>
      <c r="B297" s="255" t="s">
        <v>581</v>
      </c>
      <c r="C297" s="255"/>
      <c r="D297" s="255"/>
      <c r="E297" s="255"/>
      <c r="F297" s="255"/>
      <c r="G297" s="49"/>
      <c r="H297" s="49"/>
      <c r="I297" s="49"/>
      <c r="J297" s="49"/>
      <c r="K297" s="49"/>
      <c r="L297" s="49"/>
      <c r="M297" s="59"/>
      <c r="N297" s="256"/>
      <c r="O297" s="257"/>
      <c r="P297" s="257"/>
      <c r="Q297" s="257"/>
      <c r="R297" s="257"/>
      <c r="S297" s="257"/>
      <c r="T297" s="257"/>
      <c r="U297" s="257"/>
      <c r="V297" s="257"/>
      <c r="W297" s="257"/>
      <c r="X297" s="257"/>
      <c r="Y297" s="257"/>
      <c r="Z297" s="257"/>
      <c r="AA297" s="258"/>
      <c r="AB297" s="1" t="s">
        <v>863</v>
      </c>
      <c r="AE297" s="54"/>
      <c r="AF297" s="56">
        <f t="shared" si="173"/>
        <v>0</v>
      </c>
    </row>
    <row r="298" spans="1:32" ht="15" hidden="1" x14ac:dyDescent="0.2">
      <c r="A298" s="5" t="s">
        <v>582</v>
      </c>
      <c r="B298" s="10" t="s">
        <v>583</v>
      </c>
      <c r="C298" s="11" t="s">
        <v>20</v>
      </c>
      <c r="D298" s="12">
        <v>4</v>
      </c>
      <c r="E298" s="36">
        <v>645855.6</v>
      </c>
      <c r="F298" s="35">
        <f t="shared" ref="F298:F305" si="178">+D298*E298</f>
        <v>2583422.4</v>
      </c>
      <c r="G298" s="40">
        <v>707305</v>
      </c>
      <c r="H298" s="25">
        <f t="shared" ref="H298:H305" si="179">+D298*G298</f>
        <v>2829220</v>
      </c>
      <c r="I298" s="16">
        <v>538500</v>
      </c>
      <c r="J298" s="17">
        <f t="shared" ref="J298:J305" si="180">+I298*D298</f>
        <v>2154000</v>
      </c>
      <c r="K298" s="32">
        <v>480000</v>
      </c>
      <c r="L298" s="29">
        <f t="shared" ref="L298:L305" si="181">+K298*D298</f>
        <v>1920000</v>
      </c>
      <c r="M298" s="47">
        <f>N298</f>
        <v>592915.15</v>
      </c>
      <c r="N298" s="46">
        <f t="shared" ref="N298:N305" si="182">AVERAGE(E298,G298,I298,K298)</f>
        <v>592915.15</v>
      </c>
      <c r="O298" s="43">
        <f t="shared" ref="O298:O305" si="183">1-E298/N298</f>
        <v>-8.9288408299231348E-2</v>
      </c>
      <c r="P298" s="43">
        <f t="shared" ref="P298:P305" si="184">1-G298/N298</f>
        <v>-0.1929278582272691</v>
      </c>
      <c r="Q298" s="43">
        <f t="shared" ref="Q298:Q305" si="185">1-I298/N298</f>
        <v>9.1775610726087864E-2</v>
      </c>
      <c r="R298" s="43">
        <f t="shared" ref="R298:R305" si="186">1-K298/N298</f>
        <v>0.19044065580041258</v>
      </c>
      <c r="S298" s="21">
        <f t="shared" ref="S298:S305" si="187">STDEV(E298,G298,I298,K298)</f>
        <v>102629.70440418273</v>
      </c>
      <c r="T298" s="22">
        <f t="shared" si="174"/>
        <v>695544.85440418276</v>
      </c>
      <c r="U298" s="22">
        <f t="shared" si="175"/>
        <v>490285.44559581729</v>
      </c>
      <c r="V298" s="21">
        <f t="shared" ref="V298:V305" si="188">IF(AND(E298&lt;=$T298,E298&gt;=$U298),E298,"")</f>
        <v>645855.6</v>
      </c>
      <c r="W298" s="21" t="str">
        <f t="shared" ref="W298:W305" si="189">IF(AND(G298&lt;=$T298,G298&gt;=$U298),G298,"")</f>
        <v/>
      </c>
      <c r="X298" s="21">
        <f t="shared" ref="X298:X305" si="190">IF(AND(I298&lt;=$T298,I298&gt;=$U298),I298,"")</f>
        <v>538500</v>
      </c>
      <c r="Y298" s="21" t="str">
        <f t="shared" ref="Y298:Y305" si="191">IF(AND(K298&lt;=$T298,K298&gt;=$U298),K298,"")</f>
        <v/>
      </c>
      <c r="Z298" s="23">
        <f t="shared" si="176"/>
        <v>592177.80000000005</v>
      </c>
      <c r="AA298" s="20">
        <f t="shared" si="177"/>
        <v>2</v>
      </c>
      <c r="AB298" s="44" t="s">
        <v>873</v>
      </c>
      <c r="AE298" s="54"/>
      <c r="AF298" s="56">
        <f t="shared" si="173"/>
        <v>0</v>
      </c>
    </row>
    <row r="299" spans="1:32" ht="25.5" hidden="1" x14ac:dyDescent="0.2">
      <c r="A299" s="5" t="s">
        <v>584</v>
      </c>
      <c r="B299" s="10" t="s">
        <v>585</v>
      </c>
      <c r="C299" s="11" t="s">
        <v>41</v>
      </c>
      <c r="D299" s="12">
        <v>4</v>
      </c>
      <c r="E299" s="36">
        <v>1436398.6</v>
      </c>
      <c r="F299" s="35">
        <f t="shared" si="178"/>
        <v>5745594.4000000004</v>
      </c>
      <c r="G299" s="40">
        <v>1553981</v>
      </c>
      <c r="H299" s="25">
        <f t="shared" si="179"/>
        <v>6215924</v>
      </c>
      <c r="I299" s="16">
        <v>950000</v>
      </c>
      <c r="J299" s="17">
        <f t="shared" si="180"/>
        <v>3800000</v>
      </c>
      <c r="K299" s="30">
        <v>650000</v>
      </c>
      <c r="L299" s="29">
        <f t="shared" si="181"/>
        <v>2600000</v>
      </c>
      <c r="M299" s="47">
        <f t="shared" ref="M299" si="192">Z299</f>
        <v>1313459.8666666667</v>
      </c>
      <c r="N299" s="42">
        <f t="shared" si="182"/>
        <v>1147594.8999999999</v>
      </c>
      <c r="O299" s="43">
        <f t="shared" si="183"/>
        <v>-0.25165997165027498</v>
      </c>
      <c r="P299" s="43">
        <f t="shared" si="184"/>
        <v>-0.354119820504605</v>
      </c>
      <c r="Q299" s="43">
        <f t="shared" si="185"/>
        <v>0.17218175159195981</v>
      </c>
      <c r="R299" s="43">
        <f t="shared" si="186"/>
        <v>0.43359804056291984</v>
      </c>
      <c r="S299" s="21">
        <f t="shared" si="187"/>
        <v>422374.89998772449</v>
      </c>
      <c r="T299" s="22">
        <f t="shared" si="174"/>
        <v>1569969.7999877245</v>
      </c>
      <c r="U299" s="22">
        <f t="shared" si="175"/>
        <v>725220.00001227541</v>
      </c>
      <c r="V299" s="21">
        <f t="shared" si="188"/>
        <v>1436398.6</v>
      </c>
      <c r="W299" s="21">
        <f t="shared" si="189"/>
        <v>1553981</v>
      </c>
      <c r="X299" s="21">
        <f t="shared" si="190"/>
        <v>950000</v>
      </c>
      <c r="Y299" s="21" t="str">
        <f t="shared" si="191"/>
        <v/>
      </c>
      <c r="Z299" s="23">
        <f t="shared" si="176"/>
        <v>1313459.8666666667</v>
      </c>
      <c r="AA299" s="20">
        <f t="shared" si="177"/>
        <v>3</v>
      </c>
      <c r="AB299" s="1" t="s">
        <v>863</v>
      </c>
      <c r="AE299" s="54"/>
      <c r="AF299" s="56">
        <f t="shared" si="173"/>
        <v>0</v>
      </c>
    </row>
    <row r="300" spans="1:32" ht="15" hidden="1" x14ac:dyDescent="0.2">
      <c r="A300" s="5" t="s">
        <v>586</v>
      </c>
      <c r="B300" s="10" t="s">
        <v>587</v>
      </c>
      <c r="C300" s="11" t="s">
        <v>20</v>
      </c>
      <c r="D300" s="12">
        <v>4</v>
      </c>
      <c r="E300" s="36">
        <v>821462.2</v>
      </c>
      <c r="F300" s="35">
        <f t="shared" si="178"/>
        <v>3285848.8</v>
      </c>
      <c r="G300" s="40">
        <v>892927</v>
      </c>
      <c r="H300" s="25">
        <f t="shared" si="179"/>
        <v>3571708</v>
      </c>
      <c r="I300" s="16">
        <v>687500</v>
      </c>
      <c r="J300" s="17">
        <f t="shared" si="180"/>
        <v>2750000</v>
      </c>
      <c r="K300" s="32">
        <v>750000</v>
      </c>
      <c r="L300" s="29">
        <f t="shared" si="181"/>
        <v>3000000</v>
      </c>
      <c r="M300" s="47">
        <f t="shared" ref="M300:M301" si="193">N300</f>
        <v>787972.3</v>
      </c>
      <c r="N300" s="46">
        <f t="shared" si="182"/>
        <v>787972.3</v>
      </c>
      <c r="O300" s="43">
        <f t="shared" si="183"/>
        <v>-4.2501367116585032E-2</v>
      </c>
      <c r="P300" s="43">
        <f t="shared" si="184"/>
        <v>-0.13319592579586859</v>
      </c>
      <c r="Q300" s="43">
        <f t="shared" si="185"/>
        <v>0.12750740095813018</v>
      </c>
      <c r="R300" s="43">
        <f t="shared" si="186"/>
        <v>4.8189891954323882E-2</v>
      </c>
      <c r="S300" s="21">
        <f t="shared" si="187"/>
        <v>88832.503602153782</v>
      </c>
      <c r="T300" s="22">
        <f t="shared" si="174"/>
        <v>876804.80360215378</v>
      </c>
      <c r="U300" s="22">
        <f t="shared" si="175"/>
        <v>699139.79639784631</v>
      </c>
      <c r="V300" s="21">
        <f t="shared" si="188"/>
        <v>821462.2</v>
      </c>
      <c r="W300" s="21" t="str">
        <f t="shared" si="189"/>
        <v/>
      </c>
      <c r="X300" s="21" t="str">
        <f t="shared" si="190"/>
        <v/>
      </c>
      <c r="Y300" s="21">
        <f t="shared" si="191"/>
        <v>750000</v>
      </c>
      <c r="Z300" s="23">
        <f t="shared" si="176"/>
        <v>785731.1</v>
      </c>
      <c r="AA300" s="20">
        <f t="shared" si="177"/>
        <v>2</v>
      </c>
      <c r="AB300" s="44" t="s">
        <v>873</v>
      </c>
      <c r="AE300" s="54"/>
      <c r="AF300" s="56">
        <f t="shared" si="173"/>
        <v>0</v>
      </c>
    </row>
    <row r="301" spans="1:32" ht="15" hidden="1" x14ac:dyDescent="0.2">
      <c r="A301" s="5" t="s">
        <v>588</v>
      </c>
      <c r="B301" s="10" t="s">
        <v>589</v>
      </c>
      <c r="C301" s="11" t="s">
        <v>20</v>
      </c>
      <c r="D301" s="12">
        <v>4</v>
      </c>
      <c r="E301" s="36">
        <v>1026827.1</v>
      </c>
      <c r="F301" s="35">
        <f t="shared" si="178"/>
        <v>4107308.4</v>
      </c>
      <c r="G301" s="40">
        <v>1104313</v>
      </c>
      <c r="H301" s="25">
        <f t="shared" si="179"/>
        <v>4417252</v>
      </c>
      <c r="I301" s="16">
        <v>901000</v>
      </c>
      <c r="J301" s="17">
        <f t="shared" si="180"/>
        <v>3604000</v>
      </c>
      <c r="K301" s="32">
        <v>1000000</v>
      </c>
      <c r="L301" s="29">
        <f t="shared" si="181"/>
        <v>4000000</v>
      </c>
      <c r="M301" s="47">
        <f t="shared" si="193"/>
        <v>1008035.025</v>
      </c>
      <c r="N301" s="46">
        <f t="shared" si="182"/>
        <v>1008035.025</v>
      </c>
      <c r="O301" s="43">
        <f t="shared" si="183"/>
        <v>-1.8642283783740554E-2</v>
      </c>
      <c r="P301" s="43">
        <f t="shared" si="184"/>
        <v>-9.5510545380107281E-2</v>
      </c>
      <c r="Q301" s="43">
        <f t="shared" si="185"/>
        <v>0.10618185117129242</v>
      </c>
      <c r="R301" s="43">
        <f t="shared" si="186"/>
        <v>7.9709779925554169E-3</v>
      </c>
      <c r="S301" s="21">
        <f t="shared" si="187"/>
        <v>83951.670137064575</v>
      </c>
      <c r="T301" s="22">
        <f t="shared" si="174"/>
        <v>1091986.6951370647</v>
      </c>
      <c r="U301" s="22">
        <f t="shared" si="175"/>
        <v>924083.35486293549</v>
      </c>
      <c r="V301" s="21">
        <f t="shared" si="188"/>
        <v>1026827.1</v>
      </c>
      <c r="W301" s="21" t="str">
        <f t="shared" si="189"/>
        <v/>
      </c>
      <c r="X301" s="21" t="str">
        <f t="shared" si="190"/>
        <v/>
      </c>
      <c r="Y301" s="21">
        <f t="shared" si="191"/>
        <v>1000000</v>
      </c>
      <c r="Z301" s="23">
        <f t="shared" si="176"/>
        <v>1013413.55</v>
      </c>
      <c r="AA301" s="20">
        <f t="shared" si="177"/>
        <v>2</v>
      </c>
      <c r="AB301" s="44" t="s">
        <v>873</v>
      </c>
      <c r="AE301" s="54"/>
      <c r="AF301" s="56">
        <f t="shared" si="173"/>
        <v>0</v>
      </c>
    </row>
    <row r="302" spans="1:32" ht="25.5" hidden="1" x14ac:dyDescent="0.2">
      <c r="A302" s="5" t="s">
        <v>590</v>
      </c>
      <c r="B302" s="10" t="s">
        <v>591</v>
      </c>
      <c r="C302" s="11" t="s">
        <v>20</v>
      </c>
      <c r="D302" s="12">
        <v>4</v>
      </c>
      <c r="E302" s="36">
        <v>1431856.2309999999</v>
      </c>
      <c r="F302" s="35">
        <f t="shared" si="178"/>
        <v>5727424.9239999996</v>
      </c>
      <c r="G302" s="40">
        <v>1553569</v>
      </c>
      <c r="H302" s="25">
        <f t="shared" si="179"/>
        <v>6214276</v>
      </c>
      <c r="I302" s="16">
        <v>889500</v>
      </c>
      <c r="J302" s="17">
        <f t="shared" si="180"/>
        <v>3558000</v>
      </c>
      <c r="K302" s="32">
        <v>750000</v>
      </c>
      <c r="L302" s="29">
        <f t="shared" si="181"/>
        <v>3000000</v>
      </c>
      <c r="M302" s="47">
        <f t="shared" ref="M302:M323" si="194">Z302</f>
        <v>1160678.1154999998</v>
      </c>
      <c r="N302" s="42">
        <f t="shared" si="182"/>
        <v>1156231.3077499999</v>
      </c>
      <c r="O302" s="43">
        <f t="shared" si="183"/>
        <v>-0.23838216575051918</v>
      </c>
      <c r="P302" s="43">
        <f t="shared" si="184"/>
        <v>-0.34364896503556053</v>
      </c>
      <c r="Q302" s="43">
        <f t="shared" si="185"/>
        <v>0.23069026583361851</v>
      </c>
      <c r="R302" s="43">
        <f t="shared" si="186"/>
        <v>0.35134086495246086</v>
      </c>
      <c r="S302" s="21">
        <f t="shared" si="187"/>
        <v>395818.05834222405</v>
      </c>
      <c r="T302" s="22">
        <f t="shared" si="174"/>
        <v>1552049.3660922239</v>
      </c>
      <c r="U302" s="22">
        <f t="shared" si="175"/>
        <v>760413.24940777593</v>
      </c>
      <c r="V302" s="21">
        <f t="shared" si="188"/>
        <v>1431856.2309999999</v>
      </c>
      <c r="W302" s="21" t="str">
        <f t="shared" si="189"/>
        <v/>
      </c>
      <c r="X302" s="21">
        <f t="shared" si="190"/>
        <v>889500</v>
      </c>
      <c r="Y302" s="21" t="str">
        <f t="shared" si="191"/>
        <v/>
      </c>
      <c r="Z302" s="23">
        <f t="shared" si="176"/>
        <v>1160678.1154999998</v>
      </c>
      <c r="AA302" s="20">
        <f t="shared" si="177"/>
        <v>2</v>
      </c>
      <c r="AB302" s="1" t="s">
        <v>863</v>
      </c>
      <c r="AE302" s="54"/>
      <c r="AF302" s="56">
        <f t="shared" si="173"/>
        <v>0</v>
      </c>
    </row>
    <row r="303" spans="1:32" ht="25.5" hidden="1" x14ac:dyDescent="0.2">
      <c r="A303" s="5" t="s">
        <v>592</v>
      </c>
      <c r="B303" s="10" t="s">
        <v>593</v>
      </c>
      <c r="C303" s="11" t="s">
        <v>20</v>
      </c>
      <c r="D303" s="12">
        <v>4</v>
      </c>
      <c r="E303" s="36">
        <v>1796955.784</v>
      </c>
      <c r="F303" s="35">
        <f t="shared" si="178"/>
        <v>7187823.1359999999</v>
      </c>
      <c r="G303" s="40">
        <v>1894966</v>
      </c>
      <c r="H303" s="25">
        <f t="shared" si="179"/>
        <v>7579864</v>
      </c>
      <c r="I303" s="16">
        <v>1435000</v>
      </c>
      <c r="J303" s="17">
        <f t="shared" si="180"/>
        <v>5740000</v>
      </c>
      <c r="K303" s="30">
        <v>1200000</v>
      </c>
      <c r="L303" s="29">
        <f t="shared" si="181"/>
        <v>4800000</v>
      </c>
      <c r="M303" s="47">
        <f t="shared" si="194"/>
        <v>1708973.9280000001</v>
      </c>
      <c r="N303" s="42">
        <f t="shared" si="182"/>
        <v>1581730.446</v>
      </c>
      <c r="O303" s="43">
        <f t="shared" si="183"/>
        <v>-0.1360695424079863</v>
      </c>
      <c r="P303" s="43">
        <f t="shared" si="184"/>
        <v>-0.19803346062670402</v>
      </c>
      <c r="Q303" s="43">
        <f t="shared" si="185"/>
        <v>9.2765772051150108E-2</v>
      </c>
      <c r="R303" s="43">
        <f t="shared" si="186"/>
        <v>0.24133723098354021</v>
      </c>
      <c r="S303" s="21">
        <f t="shared" si="187"/>
        <v>322328.20519548038</v>
      </c>
      <c r="T303" s="22">
        <f t="shared" si="174"/>
        <v>1904058.6511954805</v>
      </c>
      <c r="U303" s="22">
        <f t="shared" si="175"/>
        <v>1259402.2408045195</v>
      </c>
      <c r="V303" s="21">
        <f t="shared" si="188"/>
        <v>1796955.784</v>
      </c>
      <c r="W303" s="21">
        <f t="shared" si="189"/>
        <v>1894966</v>
      </c>
      <c r="X303" s="21">
        <f t="shared" si="190"/>
        <v>1435000</v>
      </c>
      <c r="Y303" s="21" t="str">
        <f t="shared" si="191"/>
        <v/>
      </c>
      <c r="Z303" s="23">
        <f t="shared" si="176"/>
        <v>1708973.9280000001</v>
      </c>
      <c r="AA303" s="20">
        <f t="shared" si="177"/>
        <v>3</v>
      </c>
      <c r="AB303" s="1" t="s">
        <v>863</v>
      </c>
      <c r="AE303" s="54"/>
      <c r="AF303" s="56">
        <f t="shared" si="173"/>
        <v>0</v>
      </c>
    </row>
    <row r="304" spans="1:32" ht="15" hidden="1" x14ac:dyDescent="0.2">
      <c r="A304" s="5" t="s">
        <v>594</v>
      </c>
      <c r="B304" s="10" t="s">
        <v>595</v>
      </c>
      <c r="C304" s="11" t="s">
        <v>20</v>
      </c>
      <c r="D304" s="12">
        <v>10</v>
      </c>
      <c r="E304" s="36">
        <v>34927.1</v>
      </c>
      <c r="F304" s="35">
        <f t="shared" si="178"/>
        <v>349271</v>
      </c>
      <c r="G304" s="40">
        <v>32575</v>
      </c>
      <c r="H304" s="25">
        <f t="shared" si="179"/>
        <v>325750</v>
      </c>
      <c r="I304" s="16">
        <v>280000</v>
      </c>
      <c r="J304" s="17">
        <f t="shared" si="180"/>
        <v>2800000</v>
      </c>
      <c r="K304" s="30">
        <v>80000</v>
      </c>
      <c r="L304" s="29">
        <f t="shared" si="181"/>
        <v>800000</v>
      </c>
      <c r="M304" s="47">
        <f t="shared" si="194"/>
        <v>49167.366666666669</v>
      </c>
      <c r="N304" s="42">
        <f t="shared" si="182"/>
        <v>106875.52499999999</v>
      </c>
      <c r="O304" s="43">
        <f t="shared" si="183"/>
        <v>0.67319833048773325</v>
      </c>
      <c r="P304" s="43">
        <f t="shared" si="184"/>
        <v>0.69520617559539466</v>
      </c>
      <c r="Q304" s="43">
        <f t="shared" si="185"/>
        <v>-1.6198701713979884</v>
      </c>
      <c r="R304" s="43">
        <f t="shared" si="186"/>
        <v>0.25146566531486036</v>
      </c>
      <c r="S304" s="21">
        <f t="shared" si="187"/>
        <v>117461.37175444461</v>
      </c>
      <c r="T304" s="22">
        <f t="shared" si="174"/>
        <v>224336.89675444461</v>
      </c>
      <c r="U304" s="22">
        <f t="shared" si="175"/>
        <v>-10585.846754444618</v>
      </c>
      <c r="V304" s="21">
        <f t="shared" si="188"/>
        <v>34927.1</v>
      </c>
      <c r="W304" s="21">
        <f t="shared" si="189"/>
        <v>32575</v>
      </c>
      <c r="X304" s="21" t="str">
        <f t="shared" si="190"/>
        <v/>
      </c>
      <c r="Y304" s="21">
        <f t="shared" si="191"/>
        <v>80000</v>
      </c>
      <c r="Z304" s="23">
        <f t="shared" si="176"/>
        <v>49167.366666666669</v>
      </c>
      <c r="AA304" s="20">
        <f t="shared" si="177"/>
        <v>3</v>
      </c>
      <c r="AB304" s="1" t="s">
        <v>863</v>
      </c>
      <c r="AE304" s="54"/>
      <c r="AF304" s="56">
        <f t="shared" si="173"/>
        <v>0</v>
      </c>
    </row>
    <row r="305" spans="1:32" ht="15" hidden="1" x14ac:dyDescent="0.2">
      <c r="A305" s="5" t="s">
        <v>596</v>
      </c>
      <c r="B305" s="10" t="s">
        <v>597</v>
      </c>
      <c r="C305" s="11" t="s">
        <v>20</v>
      </c>
      <c r="D305" s="12">
        <v>10</v>
      </c>
      <c r="E305" s="36">
        <v>60273.2</v>
      </c>
      <c r="F305" s="35">
        <f t="shared" si="178"/>
        <v>602732</v>
      </c>
      <c r="G305" s="40">
        <v>59755</v>
      </c>
      <c r="H305" s="25">
        <f t="shared" si="179"/>
        <v>597550</v>
      </c>
      <c r="I305" s="16">
        <v>235000</v>
      </c>
      <c r="J305" s="17">
        <f t="shared" si="180"/>
        <v>2350000</v>
      </c>
      <c r="K305" s="30">
        <v>350000</v>
      </c>
      <c r="L305" s="29">
        <f t="shared" si="181"/>
        <v>3500000</v>
      </c>
      <c r="M305" s="47">
        <f t="shared" si="194"/>
        <v>118342.73333333334</v>
      </c>
      <c r="N305" s="42">
        <f t="shared" si="182"/>
        <v>176257.05</v>
      </c>
      <c r="O305" s="43">
        <f t="shared" si="183"/>
        <v>0.65803807564009498</v>
      </c>
      <c r="P305" s="43">
        <f t="shared" si="184"/>
        <v>0.66097809988309686</v>
      </c>
      <c r="Q305" s="43">
        <f t="shared" si="185"/>
        <v>-0.33328000213324804</v>
      </c>
      <c r="R305" s="43">
        <f t="shared" si="186"/>
        <v>-0.9857361733899439</v>
      </c>
      <c r="S305" s="21">
        <f t="shared" si="187"/>
        <v>142199.77492297004</v>
      </c>
      <c r="T305" s="22">
        <f t="shared" si="174"/>
        <v>318456.82492297003</v>
      </c>
      <c r="U305" s="22">
        <f t="shared" si="175"/>
        <v>34057.275077029946</v>
      </c>
      <c r="V305" s="21">
        <f t="shared" si="188"/>
        <v>60273.2</v>
      </c>
      <c r="W305" s="21">
        <f t="shared" si="189"/>
        <v>59755</v>
      </c>
      <c r="X305" s="21">
        <f t="shared" si="190"/>
        <v>235000</v>
      </c>
      <c r="Y305" s="21" t="str">
        <f t="shared" si="191"/>
        <v/>
      </c>
      <c r="Z305" s="23">
        <f t="shared" si="176"/>
        <v>118342.73333333334</v>
      </c>
      <c r="AA305" s="20">
        <f t="shared" si="177"/>
        <v>3</v>
      </c>
      <c r="AB305" s="1" t="s">
        <v>863</v>
      </c>
      <c r="AE305" s="54"/>
      <c r="AF305" s="56">
        <f t="shared" si="173"/>
        <v>0</v>
      </c>
    </row>
    <row r="306" spans="1:32" ht="15.75" hidden="1" x14ac:dyDescent="0.2">
      <c r="A306" s="8">
        <v>11</v>
      </c>
      <c r="B306" s="255" t="s">
        <v>598</v>
      </c>
      <c r="C306" s="255"/>
      <c r="D306" s="255"/>
      <c r="E306" s="255"/>
      <c r="F306" s="255"/>
      <c r="G306" s="49"/>
      <c r="H306" s="49"/>
      <c r="I306" s="49"/>
      <c r="J306" s="49"/>
      <c r="K306" s="49"/>
      <c r="L306" s="49"/>
      <c r="M306" s="59"/>
      <c r="N306" s="256"/>
      <c r="O306" s="257"/>
      <c r="P306" s="257"/>
      <c r="Q306" s="257"/>
      <c r="R306" s="257"/>
      <c r="S306" s="257"/>
      <c r="T306" s="257"/>
      <c r="U306" s="257"/>
      <c r="V306" s="257"/>
      <c r="W306" s="257"/>
      <c r="X306" s="257"/>
      <c r="Y306" s="257"/>
      <c r="Z306" s="257"/>
      <c r="AA306" s="258"/>
      <c r="AB306" s="1" t="s">
        <v>863</v>
      </c>
      <c r="AE306" s="54"/>
      <c r="AF306" s="56">
        <f t="shared" si="173"/>
        <v>0</v>
      </c>
    </row>
    <row r="307" spans="1:32" s="61" customFormat="1" ht="345" customHeight="1" x14ac:dyDescent="0.2">
      <c r="A307" s="74" t="s">
        <v>599</v>
      </c>
      <c r="B307" s="116" t="s">
        <v>600</v>
      </c>
      <c r="C307" s="78" t="s">
        <v>17</v>
      </c>
      <c r="D307" s="189">
        <v>10</v>
      </c>
      <c r="E307" s="222">
        <v>89984.7</v>
      </c>
      <c r="F307" s="183">
        <f t="shared" ref="F307:F314" si="195">+D307*E307</f>
        <v>899847</v>
      </c>
      <c r="G307" s="191">
        <v>88960</v>
      </c>
      <c r="H307" s="184">
        <f t="shared" ref="H307:H314" si="196">+D307*G307</f>
        <v>889600</v>
      </c>
      <c r="I307" s="188">
        <v>109500</v>
      </c>
      <c r="J307" s="224">
        <f t="shared" ref="J307:J314" si="197">+I307*D307</f>
        <v>1095000</v>
      </c>
      <c r="K307" s="192">
        <v>319000</v>
      </c>
      <c r="L307" s="220">
        <f t="shared" ref="L307:L314" si="198">+K307*D307</f>
        <v>3190000</v>
      </c>
      <c r="M307" s="85">
        <f t="shared" si="194"/>
        <v>96148.233333333337</v>
      </c>
      <c r="N307" s="225">
        <f t="shared" ref="N307:N314" si="199">AVERAGE(E307,G307,I307,K307)</f>
        <v>151861.17499999999</v>
      </c>
      <c r="O307" s="226">
        <f t="shared" ref="O307:O314" si="200">1-E307/N307</f>
        <v>0.40745420941198429</v>
      </c>
      <c r="P307" s="226">
        <f t="shared" ref="P307:P314" si="201">1-G307/N307</f>
        <v>0.41420181952365376</v>
      </c>
      <c r="Q307" s="226">
        <f t="shared" ref="Q307:Q314" si="202">1-I307/N307</f>
        <v>0.2789467090584542</v>
      </c>
      <c r="R307" s="226">
        <f t="shared" ref="R307:R314" si="203">1-K307/N307</f>
        <v>-1.1006027379940924</v>
      </c>
      <c r="S307" s="227">
        <f t="shared" ref="S307:S314" si="204">STDEV(E307,G307,I307,K307)</f>
        <v>111825.92416276217</v>
      </c>
      <c r="T307" s="228">
        <f t="shared" si="174"/>
        <v>263687.09916276217</v>
      </c>
      <c r="U307" s="228">
        <f t="shared" si="175"/>
        <v>40035.250837237822</v>
      </c>
      <c r="V307" s="227">
        <f t="shared" ref="V307:V314" si="205">IF(AND(E307&lt;=$T307,E307&gt;=$U307),E307,"")</f>
        <v>89984.7</v>
      </c>
      <c r="W307" s="227">
        <f t="shared" ref="W307:W314" si="206">IF(AND(G307&lt;=$T307,G307&gt;=$U307),G307,"")</f>
        <v>88960</v>
      </c>
      <c r="X307" s="227">
        <f t="shared" ref="X307:X314" si="207">IF(AND(I307&lt;=$T307,I307&gt;=$U307),I307,"")</f>
        <v>109500</v>
      </c>
      <c r="Y307" s="227" t="str">
        <f t="shared" ref="Y307:Y314" si="208">IF(AND(K307&lt;=$T307,K307&gt;=$U307),K307,"")</f>
        <v/>
      </c>
      <c r="Z307" s="86">
        <f t="shared" si="176"/>
        <v>96148.233333333337</v>
      </c>
      <c r="AA307" s="229">
        <f t="shared" si="177"/>
        <v>3</v>
      </c>
      <c r="AB307" s="73" t="s">
        <v>863</v>
      </c>
      <c r="AC307" s="73"/>
      <c r="AD307" s="73"/>
      <c r="AE307" s="186">
        <v>10</v>
      </c>
      <c r="AF307" s="187">
        <f t="shared" si="173"/>
        <v>961482.33333333337</v>
      </c>
    </row>
    <row r="308" spans="1:32" s="61" customFormat="1" ht="345" customHeight="1" x14ac:dyDescent="0.2">
      <c r="A308" s="74" t="s">
        <v>601</v>
      </c>
      <c r="B308" s="116" t="s">
        <v>602</v>
      </c>
      <c r="C308" s="78" t="s">
        <v>17</v>
      </c>
      <c r="D308" s="189">
        <v>10</v>
      </c>
      <c r="E308" s="222">
        <v>173066.348</v>
      </c>
      <c r="F308" s="183">
        <f t="shared" si="195"/>
        <v>1730663.48</v>
      </c>
      <c r="G308" s="191">
        <v>183766</v>
      </c>
      <c r="H308" s="184">
        <f t="shared" si="196"/>
        <v>1837660</v>
      </c>
      <c r="I308" s="188">
        <v>213450</v>
      </c>
      <c r="J308" s="224">
        <f t="shared" si="197"/>
        <v>2134500</v>
      </c>
      <c r="K308" s="192">
        <v>319000</v>
      </c>
      <c r="L308" s="220">
        <f t="shared" si="198"/>
        <v>3190000</v>
      </c>
      <c r="M308" s="85">
        <f t="shared" si="194"/>
        <v>190094.11600000001</v>
      </c>
      <c r="N308" s="225">
        <f t="shared" si="199"/>
        <v>222320.587</v>
      </c>
      <c r="O308" s="226">
        <f t="shared" si="200"/>
        <v>0.22154601004179608</v>
      </c>
      <c r="P308" s="226">
        <f t="shared" si="201"/>
        <v>0.17341887910722364</v>
      </c>
      <c r="Q308" s="226">
        <f t="shared" si="202"/>
        <v>3.9899980112952815E-2</v>
      </c>
      <c r="R308" s="226">
        <f t="shared" si="203"/>
        <v>-0.43486486926197254</v>
      </c>
      <c r="S308" s="227">
        <f t="shared" si="204"/>
        <v>66678.413423333215</v>
      </c>
      <c r="T308" s="228">
        <f t="shared" si="174"/>
        <v>288999.0004233332</v>
      </c>
      <c r="U308" s="228">
        <f t="shared" si="175"/>
        <v>155642.1735766668</v>
      </c>
      <c r="V308" s="227">
        <f t="shared" si="205"/>
        <v>173066.348</v>
      </c>
      <c r="W308" s="227">
        <f t="shared" si="206"/>
        <v>183766</v>
      </c>
      <c r="X308" s="227">
        <f t="shared" si="207"/>
        <v>213450</v>
      </c>
      <c r="Y308" s="227" t="str">
        <f t="shared" si="208"/>
        <v/>
      </c>
      <c r="Z308" s="86">
        <f t="shared" si="176"/>
        <v>190094.11600000001</v>
      </c>
      <c r="AA308" s="229">
        <f t="shared" si="177"/>
        <v>3</v>
      </c>
      <c r="AB308" s="73" t="s">
        <v>863</v>
      </c>
      <c r="AC308" s="73"/>
      <c r="AD308" s="73"/>
      <c r="AE308" s="186">
        <v>5</v>
      </c>
      <c r="AF308" s="187">
        <f t="shared" si="173"/>
        <v>950470.58000000007</v>
      </c>
    </row>
    <row r="309" spans="1:32" s="61" customFormat="1" ht="345" customHeight="1" x14ac:dyDescent="0.2">
      <c r="A309" s="74" t="s">
        <v>603</v>
      </c>
      <c r="B309" s="116" t="s">
        <v>604</v>
      </c>
      <c r="C309" s="78" t="s">
        <v>17</v>
      </c>
      <c r="D309" s="189">
        <v>100</v>
      </c>
      <c r="E309" s="222">
        <v>161330</v>
      </c>
      <c r="F309" s="183">
        <f t="shared" si="195"/>
        <v>16133000</v>
      </c>
      <c r="G309" s="191">
        <v>167900</v>
      </c>
      <c r="H309" s="184">
        <f t="shared" si="196"/>
        <v>16790000</v>
      </c>
      <c r="I309" s="188">
        <v>195000</v>
      </c>
      <c r="J309" s="224">
        <f t="shared" si="197"/>
        <v>19500000</v>
      </c>
      <c r="K309" s="192">
        <v>236000</v>
      </c>
      <c r="L309" s="220">
        <f t="shared" si="198"/>
        <v>23600000</v>
      </c>
      <c r="M309" s="85">
        <f t="shared" si="194"/>
        <v>174743.33333333334</v>
      </c>
      <c r="N309" s="225">
        <f t="shared" si="199"/>
        <v>190057.5</v>
      </c>
      <c r="O309" s="226">
        <f t="shared" si="200"/>
        <v>0.15115162516606817</v>
      </c>
      <c r="P309" s="226">
        <f t="shared" si="201"/>
        <v>0.1165831393131026</v>
      </c>
      <c r="Q309" s="226">
        <f t="shared" si="202"/>
        <v>-2.6005287873406724E-2</v>
      </c>
      <c r="R309" s="226">
        <f t="shared" si="203"/>
        <v>-0.24172947660576405</v>
      </c>
      <c r="S309" s="227">
        <f t="shared" si="204"/>
        <v>33918.36117798146</v>
      </c>
      <c r="T309" s="228">
        <f t="shared" si="174"/>
        <v>223975.86117798145</v>
      </c>
      <c r="U309" s="228">
        <f t="shared" si="175"/>
        <v>156139.13882201855</v>
      </c>
      <c r="V309" s="227">
        <f t="shared" si="205"/>
        <v>161330</v>
      </c>
      <c r="W309" s="227">
        <f t="shared" si="206"/>
        <v>167900</v>
      </c>
      <c r="X309" s="227">
        <f t="shared" si="207"/>
        <v>195000</v>
      </c>
      <c r="Y309" s="227" t="str">
        <f t="shared" si="208"/>
        <v/>
      </c>
      <c r="Z309" s="86">
        <f t="shared" si="176"/>
        <v>174743.33333333334</v>
      </c>
      <c r="AA309" s="229">
        <f t="shared" si="177"/>
        <v>3</v>
      </c>
      <c r="AB309" s="73" t="s">
        <v>863</v>
      </c>
      <c r="AC309" s="73"/>
      <c r="AD309" s="73"/>
      <c r="AE309" s="186">
        <v>10</v>
      </c>
      <c r="AF309" s="187">
        <f t="shared" si="173"/>
        <v>1747433.3333333335</v>
      </c>
    </row>
    <row r="310" spans="1:32" s="61" customFormat="1" ht="345" customHeight="1" x14ac:dyDescent="0.2">
      <c r="A310" s="74" t="s">
        <v>605</v>
      </c>
      <c r="B310" s="116" t="s">
        <v>606</v>
      </c>
      <c r="C310" s="78" t="s">
        <v>17</v>
      </c>
      <c r="D310" s="189">
        <v>100</v>
      </c>
      <c r="E310" s="222">
        <v>191989.2</v>
      </c>
      <c r="F310" s="183">
        <f t="shared" si="195"/>
        <v>19198920</v>
      </c>
      <c r="G310" s="191">
        <v>206562</v>
      </c>
      <c r="H310" s="184">
        <f t="shared" si="196"/>
        <v>20656200</v>
      </c>
      <c r="I310" s="188">
        <v>375000</v>
      </c>
      <c r="J310" s="224">
        <f t="shared" si="197"/>
        <v>37500000</v>
      </c>
      <c r="K310" s="192">
        <v>400000</v>
      </c>
      <c r="L310" s="220">
        <f t="shared" si="198"/>
        <v>40000000</v>
      </c>
      <c r="M310" s="85">
        <f t="shared" si="194"/>
        <v>293387.8</v>
      </c>
      <c r="N310" s="225">
        <f t="shared" si="199"/>
        <v>293387.8</v>
      </c>
      <c r="O310" s="226">
        <f t="shared" si="200"/>
        <v>0.34561287142819153</v>
      </c>
      <c r="P310" s="226">
        <f t="shared" si="201"/>
        <v>0.29594209438838281</v>
      </c>
      <c r="Q310" s="226">
        <f t="shared" si="202"/>
        <v>-0.27817175765318125</v>
      </c>
      <c r="R310" s="226">
        <f t="shared" si="203"/>
        <v>-0.36338320816339342</v>
      </c>
      <c r="S310" s="227">
        <f t="shared" si="204"/>
        <v>109311.64623113134</v>
      </c>
      <c r="T310" s="228">
        <f t="shared" si="174"/>
        <v>402699.44623113133</v>
      </c>
      <c r="U310" s="228">
        <f t="shared" si="175"/>
        <v>184076.15376886865</v>
      </c>
      <c r="V310" s="227">
        <f t="shared" si="205"/>
        <v>191989.2</v>
      </c>
      <c r="W310" s="227">
        <f t="shared" si="206"/>
        <v>206562</v>
      </c>
      <c r="X310" s="227">
        <f t="shared" si="207"/>
        <v>375000</v>
      </c>
      <c r="Y310" s="227">
        <f t="shared" si="208"/>
        <v>400000</v>
      </c>
      <c r="Z310" s="86">
        <f t="shared" si="176"/>
        <v>293387.8</v>
      </c>
      <c r="AA310" s="229">
        <f t="shared" si="177"/>
        <v>4</v>
      </c>
      <c r="AB310" s="73" t="s">
        <v>863</v>
      </c>
      <c r="AC310" s="73"/>
      <c r="AD310" s="73"/>
      <c r="AE310" s="186">
        <v>10</v>
      </c>
      <c r="AF310" s="187">
        <f t="shared" si="173"/>
        <v>2933878</v>
      </c>
    </row>
    <row r="311" spans="1:32" ht="25.5" hidden="1" x14ac:dyDescent="0.2">
      <c r="A311" s="5" t="s">
        <v>607</v>
      </c>
      <c r="B311" s="10" t="s">
        <v>608</v>
      </c>
      <c r="C311" s="11" t="s">
        <v>17</v>
      </c>
      <c r="D311" s="12">
        <v>100</v>
      </c>
      <c r="E311" s="36">
        <v>328062.8</v>
      </c>
      <c r="F311" s="35">
        <f t="shared" si="195"/>
        <v>32806280</v>
      </c>
      <c r="G311" s="40">
        <v>348390</v>
      </c>
      <c r="H311" s="25">
        <f t="shared" si="196"/>
        <v>34839000</v>
      </c>
      <c r="I311" s="16">
        <v>232000</v>
      </c>
      <c r="J311" s="17">
        <f t="shared" si="197"/>
        <v>23200000</v>
      </c>
      <c r="K311" s="28">
        <v>330000</v>
      </c>
      <c r="L311" s="29">
        <f t="shared" si="198"/>
        <v>33000000</v>
      </c>
      <c r="M311" s="47">
        <f t="shared" si="194"/>
        <v>335484.26666666666</v>
      </c>
      <c r="N311" s="42">
        <f t="shared" si="199"/>
        <v>309613.2</v>
      </c>
      <c r="O311" s="43">
        <f t="shared" si="200"/>
        <v>-5.9589190641742507E-2</v>
      </c>
      <c r="P311" s="43">
        <f t="shared" si="201"/>
        <v>-0.12524272220951826</v>
      </c>
      <c r="Q311" s="43">
        <f t="shared" si="202"/>
        <v>0.25067794267169485</v>
      </c>
      <c r="R311" s="43">
        <f t="shared" si="203"/>
        <v>-6.5846029820433971E-2</v>
      </c>
      <c r="S311" s="21">
        <f t="shared" si="204"/>
        <v>52546.672545715468</v>
      </c>
      <c r="T311" s="22">
        <f t="shared" si="174"/>
        <v>362159.87254571548</v>
      </c>
      <c r="U311" s="22">
        <f t="shared" si="175"/>
        <v>257066.52745428454</v>
      </c>
      <c r="V311" s="21">
        <f t="shared" si="205"/>
        <v>328062.8</v>
      </c>
      <c r="W311" s="21">
        <f t="shared" si="206"/>
        <v>348390</v>
      </c>
      <c r="X311" s="21" t="str">
        <f t="shared" si="207"/>
        <v/>
      </c>
      <c r="Y311" s="21">
        <f t="shared" si="208"/>
        <v>330000</v>
      </c>
      <c r="Z311" s="23">
        <f t="shared" si="176"/>
        <v>335484.26666666666</v>
      </c>
      <c r="AA311" s="20">
        <f t="shared" si="177"/>
        <v>3</v>
      </c>
      <c r="AB311" s="1" t="s">
        <v>863</v>
      </c>
      <c r="AE311" s="54"/>
      <c r="AF311" s="56">
        <f t="shared" si="173"/>
        <v>0</v>
      </c>
    </row>
    <row r="312" spans="1:32" ht="15" hidden="1" x14ac:dyDescent="0.2">
      <c r="A312" s="5" t="s">
        <v>609</v>
      </c>
      <c r="B312" s="10" t="s">
        <v>610</v>
      </c>
      <c r="C312" s="11" t="s">
        <v>17</v>
      </c>
      <c r="D312" s="12">
        <v>100</v>
      </c>
      <c r="E312" s="36">
        <v>178997</v>
      </c>
      <c r="F312" s="35">
        <f t="shared" si="195"/>
        <v>17899700</v>
      </c>
      <c r="G312" s="40">
        <v>194391</v>
      </c>
      <c r="H312" s="25">
        <f t="shared" si="196"/>
        <v>19439100</v>
      </c>
      <c r="I312" s="16">
        <v>79700</v>
      </c>
      <c r="J312" s="17">
        <f t="shared" si="197"/>
        <v>7970000</v>
      </c>
      <c r="K312" s="28">
        <v>212000</v>
      </c>
      <c r="L312" s="29">
        <f t="shared" si="198"/>
        <v>21200000</v>
      </c>
      <c r="M312" s="47">
        <f t="shared" si="194"/>
        <v>195129.33333333334</v>
      </c>
      <c r="N312" s="42">
        <f t="shared" si="199"/>
        <v>166272</v>
      </c>
      <c r="O312" s="43">
        <f t="shared" si="200"/>
        <v>-7.6531225943033077E-2</v>
      </c>
      <c r="P312" s="43">
        <f t="shared" si="201"/>
        <v>-0.16911446304849886</v>
      </c>
      <c r="Q312" s="43">
        <f t="shared" si="202"/>
        <v>0.52066493456505003</v>
      </c>
      <c r="R312" s="43">
        <f t="shared" si="203"/>
        <v>-0.27501924557351809</v>
      </c>
      <c r="S312" s="21">
        <f t="shared" si="204"/>
        <v>59268.780297893762</v>
      </c>
      <c r="T312" s="22">
        <f t="shared" si="174"/>
        <v>225540.78029789377</v>
      </c>
      <c r="U312" s="22">
        <f t="shared" si="175"/>
        <v>107003.21970210623</v>
      </c>
      <c r="V312" s="21">
        <f t="shared" si="205"/>
        <v>178997</v>
      </c>
      <c r="W312" s="21">
        <f t="shared" si="206"/>
        <v>194391</v>
      </c>
      <c r="X312" s="21" t="str">
        <f t="shared" si="207"/>
        <v/>
      </c>
      <c r="Y312" s="21">
        <f t="shared" si="208"/>
        <v>212000</v>
      </c>
      <c r="Z312" s="23">
        <f t="shared" si="176"/>
        <v>195129.33333333334</v>
      </c>
      <c r="AA312" s="20">
        <f t="shared" si="177"/>
        <v>3</v>
      </c>
      <c r="AB312" s="1" t="s">
        <v>863</v>
      </c>
      <c r="AE312" s="54"/>
      <c r="AF312" s="56">
        <f t="shared" si="173"/>
        <v>0</v>
      </c>
    </row>
    <row r="313" spans="1:32" ht="15" hidden="1" x14ac:dyDescent="0.2">
      <c r="A313" s="5" t="s">
        <v>611</v>
      </c>
      <c r="B313" s="10" t="s">
        <v>612</v>
      </c>
      <c r="C313" s="11" t="s">
        <v>17</v>
      </c>
      <c r="D313" s="12">
        <v>100</v>
      </c>
      <c r="E313" s="36">
        <v>74705.8</v>
      </c>
      <c r="F313" s="35">
        <f t="shared" si="195"/>
        <v>7470580</v>
      </c>
      <c r="G313" s="40">
        <v>79041</v>
      </c>
      <c r="H313" s="25">
        <f t="shared" si="196"/>
        <v>7904100</v>
      </c>
      <c r="I313" s="16">
        <v>85300</v>
      </c>
      <c r="J313" s="17">
        <f t="shared" si="197"/>
        <v>8530000</v>
      </c>
      <c r="K313" s="28">
        <v>165000</v>
      </c>
      <c r="L313" s="29">
        <f t="shared" si="198"/>
        <v>16500000</v>
      </c>
      <c r="M313" s="47">
        <f t="shared" si="194"/>
        <v>79682.266666666663</v>
      </c>
      <c r="N313" s="42">
        <f t="shared" si="199"/>
        <v>101011.7</v>
      </c>
      <c r="O313" s="43">
        <f t="shared" si="200"/>
        <v>0.26042428748352908</v>
      </c>
      <c r="P313" s="43">
        <f t="shared" si="201"/>
        <v>0.21750648687231278</v>
      </c>
      <c r="Q313" s="43">
        <f t="shared" si="202"/>
        <v>0.15554336774848854</v>
      </c>
      <c r="R313" s="43">
        <f t="shared" si="203"/>
        <v>-0.63347414210433062</v>
      </c>
      <c r="S313" s="21">
        <f t="shared" si="204"/>
        <v>42879.956806103874</v>
      </c>
      <c r="T313" s="22">
        <f t="shared" si="174"/>
        <v>143891.65680610389</v>
      </c>
      <c r="U313" s="22">
        <f t="shared" si="175"/>
        <v>58131.743193896124</v>
      </c>
      <c r="V313" s="21">
        <f t="shared" si="205"/>
        <v>74705.8</v>
      </c>
      <c r="W313" s="21">
        <f t="shared" si="206"/>
        <v>79041</v>
      </c>
      <c r="X313" s="21">
        <f t="shared" si="207"/>
        <v>85300</v>
      </c>
      <c r="Y313" s="21" t="str">
        <f t="shared" si="208"/>
        <v/>
      </c>
      <c r="Z313" s="23">
        <f t="shared" si="176"/>
        <v>79682.266666666663</v>
      </c>
      <c r="AA313" s="20">
        <f t="shared" si="177"/>
        <v>3</v>
      </c>
      <c r="AB313" s="1" t="s">
        <v>863</v>
      </c>
      <c r="AE313" s="54"/>
      <c r="AF313" s="56">
        <f t="shared" si="173"/>
        <v>0</v>
      </c>
    </row>
    <row r="314" spans="1:32" s="61" customFormat="1" ht="345" customHeight="1" x14ac:dyDescent="0.2">
      <c r="A314" s="74" t="s">
        <v>613</v>
      </c>
      <c r="B314" s="116" t="s">
        <v>614</v>
      </c>
      <c r="C314" s="78" t="s">
        <v>17</v>
      </c>
      <c r="D314" s="189">
        <v>7</v>
      </c>
      <c r="E314" s="222">
        <v>1136666.7</v>
      </c>
      <c r="F314" s="183">
        <f t="shared" si="195"/>
        <v>7956666.8999999994</v>
      </c>
      <c r="G314" s="191">
        <v>1165917</v>
      </c>
      <c r="H314" s="184">
        <f t="shared" si="196"/>
        <v>8161419</v>
      </c>
      <c r="I314" s="188">
        <v>1150000</v>
      </c>
      <c r="J314" s="224">
        <f t="shared" si="197"/>
        <v>8050000</v>
      </c>
      <c r="K314" s="192">
        <v>885000</v>
      </c>
      <c r="L314" s="220">
        <f t="shared" si="198"/>
        <v>6195000</v>
      </c>
      <c r="M314" s="85">
        <f>N314</f>
        <v>1084395.925</v>
      </c>
      <c r="N314" s="230">
        <f t="shared" si="199"/>
        <v>1084395.925</v>
      </c>
      <c r="O314" s="226">
        <f t="shared" si="200"/>
        <v>-4.82026663831292E-2</v>
      </c>
      <c r="P314" s="226">
        <f t="shared" si="201"/>
        <v>-7.517648593155668E-2</v>
      </c>
      <c r="Q314" s="226">
        <f t="shared" si="202"/>
        <v>-6.0498267733715361E-2</v>
      </c>
      <c r="R314" s="226">
        <f t="shared" si="203"/>
        <v>0.18387742004840169</v>
      </c>
      <c r="S314" s="227">
        <f t="shared" si="204"/>
        <v>133467.28581874387</v>
      </c>
      <c r="T314" s="228">
        <f t="shared" si="174"/>
        <v>1217863.2108187438</v>
      </c>
      <c r="U314" s="228">
        <f t="shared" si="175"/>
        <v>950928.63918125618</v>
      </c>
      <c r="V314" s="227">
        <f t="shared" si="205"/>
        <v>1136666.7</v>
      </c>
      <c r="W314" s="227">
        <f t="shared" si="206"/>
        <v>1165917</v>
      </c>
      <c r="X314" s="227">
        <f t="shared" si="207"/>
        <v>1150000</v>
      </c>
      <c r="Y314" s="227" t="str">
        <f t="shared" si="208"/>
        <v/>
      </c>
      <c r="Z314" s="86">
        <f t="shared" si="176"/>
        <v>1150861.2333333334</v>
      </c>
      <c r="AA314" s="229">
        <f t="shared" si="177"/>
        <v>3</v>
      </c>
      <c r="AB314" s="216" t="s">
        <v>873</v>
      </c>
      <c r="AC314" s="73"/>
      <c r="AD314" s="73"/>
      <c r="AE314" s="186">
        <v>4</v>
      </c>
      <c r="AF314" s="187">
        <f t="shared" si="173"/>
        <v>4337583.7</v>
      </c>
    </row>
    <row r="315" spans="1:32" ht="15.75" hidden="1" x14ac:dyDescent="0.2">
      <c r="A315" s="8">
        <v>12</v>
      </c>
      <c r="B315" s="255" t="s">
        <v>615</v>
      </c>
      <c r="C315" s="255"/>
      <c r="D315" s="255"/>
      <c r="E315" s="255"/>
      <c r="F315" s="255"/>
      <c r="G315" s="49"/>
      <c r="H315" s="49"/>
      <c r="I315" s="49"/>
      <c r="J315" s="49"/>
      <c r="K315" s="49"/>
      <c r="L315" s="49"/>
      <c r="M315" s="59"/>
      <c r="N315" s="256"/>
      <c r="O315" s="257"/>
      <c r="P315" s="257"/>
      <c r="Q315" s="257"/>
      <c r="R315" s="257"/>
      <c r="S315" s="257"/>
      <c r="T315" s="257"/>
      <c r="U315" s="257"/>
      <c r="V315" s="257"/>
      <c r="W315" s="257"/>
      <c r="X315" s="257"/>
      <c r="Y315" s="257"/>
      <c r="Z315" s="257"/>
      <c r="AA315" s="258"/>
      <c r="AB315" s="1" t="s">
        <v>863</v>
      </c>
      <c r="AE315" s="54"/>
      <c r="AF315" s="56">
        <f t="shared" si="173"/>
        <v>0</v>
      </c>
    </row>
    <row r="316" spans="1:32" s="61" customFormat="1" ht="345" customHeight="1" x14ac:dyDescent="0.2">
      <c r="A316" s="74" t="s">
        <v>616</v>
      </c>
      <c r="B316" s="116" t="s">
        <v>617</v>
      </c>
      <c r="C316" s="78" t="s">
        <v>20</v>
      </c>
      <c r="D316" s="189">
        <v>40</v>
      </c>
      <c r="E316" s="222">
        <v>69410.899999999994</v>
      </c>
      <c r="F316" s="183">
        <f>+D316*E316</f>
        <v>2776436</v>
      </c>
      <c r="G316" s="191">
        <v>65336</v>
      </c>
      <c r="H316" s="184">
        <f>+D316*G316</f>
        <v>2613440</v>
      </c>
      <c r="I316" s="188">
        <v>145800</v>
      </c>
      <c r="J316" s="224">
        <f>+I316*D316</f>
        <v>5832000</v>
      </c>
      <c r="K316" s="192">
        <v>150000</v>
      </c>
      <c r="L316" s="220">
        <f>+K316*D316</f>
        <v>6000000</v>
      </c>
      <c r="M316" s="85">
        <f t="shared" si="194"/>
        <v>107636.72500000001</v>
      </c>
      <c r="N316" s="225">
        <f>AVERAGE(E316,G316,I316,K316)</f>
        <v>107636.72500000001</v>
      </c>
      <c r="O316" s="226">
        <f>1-E316/N316</f>
        <v>0.35513738456832467</v>
      </c>
      <c r="P316" s="226">
        <f>1-G316/N316</f>
        <v>0.3929952811180385</v>
      </c>
      <c r="Q316" s="226">
        <f>1-I316/N316</f>
        <v>-0.35455626320849132</v>
      </c>
      <c r="R316" s="226">
        <f>1-K316/N316</f>
        <v>-0.39357640247787162</v>
      </c>
      <c r="S316" s="227">
        <f>STDEV(E316,G316,I316,K316)</f>
        <v>46553.366007581353</v>
      </c>
      <c r="T316" s="228">
        <f t="shared" si="174"/>
        <v>154190.09100758136</v>
      </c>
      <c r="U316" s="228">
        <f t="shared" si="175"/>
        <v>61083.358992418653</v>
      </c>
      <c r="V316" s="227">
        <f>IF(AND(E316&lt;=$T316,E316&gt;=$U316),E316,"")</f>
        <v>69410.899999999994</v>
      </c>
      <c r="W316" s="227">
        <f>IF(AND(G316&lt;=$T316,G316&gt;=$U316),G316,"")</f>
        <v>65336</v>
      </c>
      <c r="X316" s="227">
        <f>IF(AND(I316&lt;=$T316,I316&gt;=$U316),I316,"")</f>
        <v>145800</v>
      </c>
      <c r="Y316" s="227">
        <f>IF(AND(K316&lt;=$T316,K316&gt;=$U316),K316,"")</f>
        <v>150000</v>
      </c>
      <c r="Z316" s="86">
        <f t="shared" si="176"/>
        <v>107636.72500000001</v>
      </c>
      <c r="AA316" s="229">
        <f t="shared" si="177"/>
        <v>4</v>
      </c>
      <c r="AB316" s="73" t="s">
        <v>863</v>
      </c>
      <c r="AC316" s="73"/>
      <c r="AD316" s="73"/>
      <c r="AE316" s="186">
        <v>30</v>
      </c>
      <c r="AF316" s="187">
        <f t="shared" si="173"/>
        <v>3229101.75</v>
      </c>
    </row>
    <row r="317" spans="1:32" s="61" customFormat="1" ht="345" customHeight="1" x14ac:dyDescent="0.2">
      <c r="A317" s="74" t="s">
        <v>618</v>
      </c>
      <c r="B317" s="116" t="s">
        <v>619</v>
      </c>
      <c r="C317" s="78" t="s">
        <v>20</v>
      </c>
      <c r="D317" s="189">
        <v>40</v>
      </c>
      <c r="E317" s="222">
        <v>179715.9</v>
      </c>
      <c r="F317" s="183">
        <f>+D317*E317</f>
        <v>7188636</v>
      </c>
      <c r="G317" s="191">
        <v>182191</v>
      </c>
      <c r="H317" s="184">
        <f>+D317*G317</f>
        <v>7287640</v>
      </c>
      <c r="I317" s="188">
        <v>233000</v>
      </c>
      <c r="J317" s="224">
        <f>+I317*D317</f>
        <v>9320000</v>
      </c>
      <c r="K317" s="192">
        <v>180000</v>
      </c>
      <c r="L317" s="220">
        <f>+K317*D317</f>
        <v>7200000</v>
      </c>
      <c r="M317" s="85">
        <f t="shared" si="194"/>
        <v>180635.63333333333</v>
      </c>
      <c r="N317" s="225">
        <f>AVERAGE(E317,G317,I317,K317)</f>
        <v>193726.72500000001</v>
      </c>
      <c r="O317" s="226">
        <f>1-E317/N317</f>
        <v>7.2322623530646113E-2</v>
      </c>
      <c r="P317" s="226">
        <f>1-G317/N317</f>
        <v>5.9546379055341991E-2</v>
      </c>
      <c r="Q317" s="226">
        <f>1-I317/N317</f>
        <v>-0.20272512736691328</v>
      </c>
      <c r="R317" s="226">
        <f>1-K317/N317</f>
        <v>7.0856124780925289E-2</v>
      </c>
      <c r="S317" s="227">
        <f>STDEV(E317,G317,I317,K317)</f>
        <v>26205.52916789064</v>
      </c>
      <c r="T317" s="228">
        <f t="shared" si="174"/>
        <v>219932.25416789064</v>
      </c>
      <c r="U317" s="228">
        <f t="shared" si="175"/>
        <v>167521.19583210937</v>
      </c>
      <c r="V317" s="227">
        <f>IF(AND(E317&lt;=$T317,E317&gt;=$U317),E317,"")</f>
        <v>179715.9</v>
      </c>
      <c r="W317" s="227">
        <f>IF(AND(G317&lt;=$T317,G317&gt;=$U317),G317,"")</f>
        <v>182191</v>
      </c>
      <c r="X317" s="227" t="str">
        <f>IF(AND(I317&lt;=$T317,I317&gt;=$U317),I317,"")</f>
        <v/>
      </c>
      <c r="Y317" s="227">
        <f>IF(AND(K317&lt;=$T317,K317&gt;=$U317),K317,"")</f>
        <v>180000</v>
      </c>
      <c r="Z317" s="86">
        <f t="shared" si="176"/>
        <v>180635.63333333333</v>
      </c>
      <c r="AA317" s="229">
        <f t="shared" si="177"/>
        <v>3</v>
      </c>
      <c r="AB317" s="73" t="s">
        <v>863</v>
      </c>
      <c r="AC317" s="73"/>
      <c r="AD317" s="73"/>
      <c r="AE317" s="186">
        <v>2</v>
      </c>
      <c r="AF317" s="187">
        <f t="shared" si="173"/>
        <v>361271.26666666666</v>
      </c>
    </row>
    <row r="318" spans="1:32" ht="15" hidden="1" x14ac:dyDescent="0.2">
      <c r="A318" s="5" t="s">
        <v>620</v>
      </c>
      <c r="B318" s="10" t="s">
        <v>621</v>
      </c>
      <c r="C318" s="11" t="s">
        <v>20</v>
      </c>
      <c r="D318" s="12">
        <v>40</v>
      </c>
      <c r="E318" s="36">
        <v>199283.5</v>
      </c>
      <c r="F318" s="35">
        <f>+D318*E318</f>
        <v>7971340</v>
      </c>
      <c r="G318" s="40">
        <v>216563</v>
      </c>
      <c r="H318" s="25">
        <f>+D318*G318</f>
        <v>8662520</v>
      </c>
      <c r="I318" s="16">
        <v>123500</v>
      </c>
      <c r="J318" s="17">
        <f>+I318*D318</f>
        <v>4940000</v>
      </c>
      <c r="K318" s="28">
        <v>180000</v>
      </c>
      <c r="L318" s="29">
        <f>+K318*D318</f>
        <v>7200000</v>
      </c>
      <c r="M318" s="47">
        <f t="shared" si="194"/>
        <v>198615.5</v>
      </c>
      <c r="N318" s="42">
        <f>AVERAGE(E318,G318,I318,K318)</f>
        <v>179836.625</v>
      </c>
      <c r="O318" s="43">
        <f>1-E318/N318</f>
        <v>-0.10813634319483034</v>
      </c>
      <c r="P318" s="43">
        <f>1-G318/N318</f>
        <v>-0.20422077538432459</v>
      </c>
      <c r="Q318" s="43">
        <f>1-I318/N318</f>
        <v>0.31326558202479615</v>
      </c>
      <c r="R318" s="43">
        <f>1-K318/N318</f>
        <v>-9.0846344564132764E-4</v>
      </c>
      <c r="S318" s="21">
        <f>STDEV(E318,G318,I318,K318)</f>
        <v>40418.022282506186</v>
      </c>
      <c r="T318" s="22">
        <f t="shared" si="174"/>
        <v>220254.64728250619</v>
      </c>
      <c r="U318" s="22">
        <f t="shared" si="175"/>
        <v>139418.60271749381</v>
      </c>
      <c r="V318" s="21">
        <f>IF(AND(E318&lt;=$T318,E318&gt;=$U318),E318,"")</f>
        <v>199283.5</v>
      </c>
      <c r="W318" s="21">
        <f>IF(AND(G318&lt;=$T318,G318&gt;=$U318),G318,"")</f>
        <v>216563</v>
      </c>
      <c r="X318" s="21" t="str">
        <f>IF(AND(I318&lt;=$T318,I318&gt;=$U318),I318,"")</f>
        <v/>
      </c>
      <c r="Y318" s="21">
        <f>IF(AND(K318&lt;=$T318,K318&gt;=$U318),K318,"")</f>
        <v>180000</v>
      </c>
      <c r="Z318" s="23">
        <f t="shared" si="176"/>
        <v>198615.5</v>
      </c>
      <c r="AA318" s="20">
        <f t="shared" si="177"/>
        <v>3</v>
      </c>
      <c r="AB318" s="1" t="s">
        <v>863</v>
      </c>
      <c r="AE318" s="54"/>
      <c r="AF318" s="56">
        <f t="shared" si="173"/>
        <v>0</v>
      </c>
    </row>
    <row r="319" spans="1:32" ht="15.75" hidden="1" x14ac:dyDescent="0.2">
      <c r="A319" s="8">
        <v>13</v>
      </c>
      <c r="B319" s="255" t="s">
        <v>622</v>
      </c>
      <c r="C319" s="255"/>
      <c r="D319" s="255"/>
      <c r="E319" s="255"/>
      <c r="F319" s="255"/>
      <c r="G319" s="49"/>
      <c r="H319" s="49"/>
      <c r="I319" s="49"/>
      <c r="J319" s="49"/>
      <c r="K319" s="49"/>
      <c r="L319" s="49"/>
      <c r="M319" s="59"/>
      <c r="N319" s="256"/>
      <c r="O319" s="257"/>
      <c r="P319" s="257"/>
      <c r="Q319" s="257"/>
      <c r="R319" s="257"/>
      <c r="S319" s="257"/>
      <c r="T319" s="257"/>
      <c r="U319" s="257"/>
      <c r="V319" s="257"/>
      <c r="W319" s="257"/>
      <c r="X319" s="257"/>
      <c r="Y319" s="257"/>
      <c r="Z319" s="257"/>
      <c r="AA319" s="258"/>
      <c r="AB319" s="1" t="s">
        <v>863</v>
      </c>
      <c r="AE319" s="54"/>
      <c r="AF319" s="56">
        <f t="shared" si="173"/>
        <v>0</v>
      </c>
    </row>
    <row r="320" spans="1:32" s="61" customFormat="1" ht="345" customHeight="1" x14ac:dyDescent="0.2">
      <c r="A320" s="74" t="s">
        <v>623</v>
      </c>
      <c r="B320" s="116" t="s">
        <v>624</v>
      </c>
      <c r="C320" s="77" t="s">
        <v>20</v>
      </c>
      <c r="D320" s="189">
        <v>100</v>
      </c>
      <c r="E320" s="222">
        <v>432100</v>
      </c>
      <c r="F320" s="183">
        <f>+D320*E320</f>
        <v>43210000</v>
      </c>
      <c r="G320" s="191">
        <v>409493</v>
      </c>
      <c r="H320" s="184">
        <f>+D320*G320</f>
        <v>40949300</v>
      </c>
      <c r="I320" s="188">
        <v>185000</v>
      </c>
      <c r="J320" s="224">
        <f>+I320*D320</f>
        <v>18500000</v>
      </c>
      <c r="K320" s="223"/>
      <c r="L320" s="220">
        <f>+K320*D320</f>
        <v>0</v>
      </c>
      <c r="M320" s="85">
        <f t="shared" si="194"/>
        <v>420796.5</v>
      </c>
      <c r="N320" s="225">
        <f>AVERAGE(E320,G320,I320,K320)</f>
        <v>342197.66666666669</v>
      </c>
      <c r="O320" s="226">
        <f>1-E320/N320</f>
        <v>-0.26272047442365176</v>
      </c>
      <c r="P320" s="226">
        <f>1-G320/N320</f>
        <v>-0.19665631852155618</v>
      </c>
      <c r="Q320" s="226">
        <f>1-I320/N320</f>
        <v>0.45937679294520806</v>
      </c>
      <c r="R320" s="226">
        <f>1-K320/N320</f>
        <v>1</v>
      </c>
      <c r="S320" s="227">
        <f>STDEV(E320,G320,I320,K320)</f>
        <v>136605.63281334098</v>
      </c>
      <c r="T320" s="228">
        <f t="shared" si="174"/>
        <v>478803.29948000767</v>
      </c>
      <c r="U320" s="228">
        <f t="shared" si="175"/>
        <v>205592.0338533257</v>
      </c>
      <c r="V320" s="227">
        <f>IF(AND(E320&lt;=$T320,E320&gt;=$U320),E320,"")</f>
        <v>432100</v>
      </c>
      <c r="W320" s="227">
        <f>IF(AND(G320&lt;=$T320,G320&gt;=$U320),G320,"")</f>
        <v>409493</v>
      </c>
      <c r="X320" s="227" t="str">
        <f>IF(AND(I320&lt;=$T320,I320&gt;=$U320),I320,"")</f>
        <v/>
      </c>
      <c r="Y320" s="227" t="str">
        <f>IF(AND(K320&lt;=$T320,K320&gt;=$U320),K320,"")</f>
        <v/>
      </c>
      <c r="Z320" s="86">
        <f t="shared" si="176"/>
        <v>420796.5</v>
      </c>
      <c r="AA320" s="229">
        <f t="shared" si="177"/>
        <v>2</v>
      </c>
      <c r="AB320" s="73" t="s">
        <v>863</v>
      </c>
      <c r="AC320" s="73"/>
      <c r="AD320" s="73"/>
      <c r="AE320" s="186">
        <v>1</v>
      </c>
      <c r="AF320" s="187">
        <f t="shared" si="173"/>
        <v>420796.5</v>
      </c>
    </row>
    <row r="321" spans="1:32" s="61" customFormat="1" ht="345" customHeight="1" x14ac:dyDescent="0.2">
      <c r="A321" s="74" t="s">
        <v>625</v>
      </c>
      <c r="B321" s="116" t="s">
        <v>626</v>
      </c>
      <c r="C321" s="78" t="s">
        <v>20</v>
      </c>
      <c r="D321" s="189">
        <v>1</v>
      </c>
      <c r="E321" s="222">
        <v>201472</v>
      </c>
      <c r="F321" s="183">
        <f>+D321*E321</f>
        <v>201472</v>
      </c>
      <c r="G321" s="191">
        <v>217508</v>
      </c>
      <c r="H321" s="184">
        <f>+D321*G321</f>
        <v>217508</v>
      </c>
      <c r="I321" s="188">
        <v>895000</v>
      </c>
      <c r="J321" s="224">
        <f>+I321*D321</f>
        <v>895000</v>
      </c>
      <c r="K321" s="223"/>
      <c r="L321" s="220">
        <f>+K321*D321</f>
        <v>0</v>
      </c>
      <c r="M321" s="85">
        <f t="shared" si="194"/>
        <v>209490</v>
      </c>
      <c r="N321" s="225">
        <f>AVERAGE(E321,G321,I321,K321)</f>
        <v>437993.33333333331</v>
      </c>
      <c r="O321" s="226">
        <f>1-E321/N321</f>
        <v>0.54001126348955086</v>
      </c>
      <c r="P321" s="226">
        <f>1-G321/N321</f>
        <v>0.50339883407662223</v>
      </c>
      <c r="Q321" s="226">
        <f>1-I321/N321</f>
        <v>-1.0434100975661731</v>
      </c>
      <c r="R321" s="226">
        <f>1-K321/N321</f>
        <v>1</v>
      </c>
      <c r="S321" s="227">
        <f>STDEV(E321,G321,I321,K321)</f>
        <v>395860.59207419638</v>
      </c>
      <c r="T321" s="228">
        <f t="shared" si="174"/>
        <v>833853.92540752969</v>
      </c>
      <c r="U321" s="228">
        <f t="shared" si="175"/>
        <v>42132.741259136936</v>
      </c>
      <c r="V321" s="227">
        <f>IF(AND(E321&lt;=$T321,E321&gt;=$U321),E321,"")</f>
        <v>201472</v>
      </c>
      <c r="W321" s="227">
        <f>IF(AND(G321&lt;=$T321,G321&gt;=$U321),G321,"")</f>
        <v>217508</v>
      </c>
      <c r="X321" s="227" t="str">
        <f>IF(AND(I321&lt;=$T321,I321&gt;=$U321),I321,"")</f>
        <v/>
      </c>
      <c r="Y321" s="227" t="str">
        <f>IF(AND(K321&lt;=$T321,K321&gt;=$U321),K321,"")</f>
        <v/>
      </c>
      <c r="Z321" s="86">
        <f t="shared" si="176"/>
        <v>209490</v>
      </c>
      <c r="AA321" s="229">
        <f t="shared" si="177"/>
        <v>2</v>
      </c>
      <c r="AB321" s="73" t="s">
        <v>863</v>
      </c>
      <c r="AC321" s="73"/>
      <c r="AD321" s="73"/>
      <c r="AE321" s="186">
        <v>1</v>
      </c>
      <c r="AF321" s="187">
        <f t="shared" si="173"/>
        <v>209490</v>
      </c>
    </row>
    <row r="322" spans="1:32" ht="89.25" hidden="1" x14ac:dyDescent="0.2">
      <c r="A322" s="5" t="s">
        <v>627</v>
      </c>
      <c r="B322" s="10" t="s">
        <v>628</v>
      </c>
      <c r="C322" s="9" t="s">
        <v>20</v>
      </c>
      <c r="D322" s="12">
        <v>1</v>
      </c>
      <c r="E322" s="36">
        <v>547160</v>
      </c>
      <c r="F322" s="35">
        <f>+D322*E322</f>
        <v>547160</v>
      </c>
      <c r="G322" s="40">
        <v>532612</v>
      </c>
      <c r="H322" s="25">
        <f>+D322*G322</f>
        <v>532612</v>
      </c>
      <c r="I322" s="15">
        <v>1458000</v>
      </c>
      <c r="J322" s="17">
        <f>+I322*D322</f>
        <v>1458000</v>
      </c>
      <c r="K322" s="31"/>
      <c r="L322" s="29">
        <f>+K322*D322</f>
        <v>0</v>
      </c>
      <c r="M322" s="47">
        <f t="shared" si="194"/>
        <v>539886</v>
      </c>
      <c r="N322" s="42">
        <f>AVERAGE(E322,G322,I322,K322)</f>
        <v>845924</v>
      </c>
      <c r="O322" s="43">
        <f>1-E322/N322</f>
        <v>0.35318066398399861</v>
      </c>
      <c r="P322" s="43">
        <f>1-G322/N322</f>
        <v>0.37037842643074315</v>
      </c>
      <c r="Q322" s="43">
        <f>1-I322/N322</f>
        <v>-0.72355909041474176</v>
      </c>
      <c r="R322" s="43">
        <f>1-K322/N322</f>
        <v>1</v>
      </c>
      <c r="S322" s="21">
        <f>STDEV(E322,G322,I322,K322)</f>
        <v>530123.27189815009</v>
      </c>
      <c r="T322" s="22">
        <f t="shared" si="174"/>
        <v>1376047.27189815</v>
      </c>
      <c r="U322" s="22">
        <f t="shared" si="175"/>
        <v>315800.72810184991</v>
      </c>
      <c r="V322" s="21">
        <f>IF(AND(E322&lt;=$T322,E322&gt;=$U322),E322,"")</f>
        <v>547160</v>
      </c>
      <c r="W322" s="21">
        <f>IF(AND(G322&lt;=$T322,G322&gt;=$U322),G322,"")</f>
        <v>532612</v>
      </c>
      <c r="X322" s="21" t="str">
        <f>IF(AND(I322&lt;=$T322,I322&gt;=$U322),I322,"")</f>
        <v/>
      </c>
      <c r="Y322" s="21" t="str">
        <f>IF(AND(K322&lt;=$T322,K322&gt;=$U322),K322,"")</f>
        <v/>
      </c>
      <c r="Z322" s="23">
        <f t="shared" si="176"/>
        <v>539886</v>
      </c>
      <c r="AA322" s="20">
        <f t="shared" si="177"/>
        <v>2</v>
      </c>
      <c r="AB322" s="1" t="s">
        <v>863</v>
      </c>
      <c r="AE322" s="54"/>
      <c r="AF322" s="56">
        <f t="shared" si="173"/>
        <v>0</v>
      </c>
    </row>
    <row r="323" spans="1:32" s="61" customFormat="1" ht="345" customHeight="1" x14ac:dyDescent="0.2">
      <c r="A323" s="79" t="s">
        <v>629</v>
      </c>
      <c r="B323" s="116" t="s">
        <v>630</v>
      </c>
      <c r="C323" s="77" t="s">
        <v>20</v>
      </c>
      <c r="D323" s="189">
        <v>1</v>
      </c>
      <c r="E323" s="222">
        <v>74272</v>
      </c>
      <c r="F323" s="183">
        <f>+D323*E323</f>
        <v>74272</v>
      </c>
      <c r="G323" s="191">
        <v>77997</v>
      </c>
      <c r="H323" s="184">
        <f>+D323*G323</f>
        <v>77997</v>
      </c>
      <c r="I323" s="188">
        <v>158000</v>
      </c>
      <c r="J323" s="224">
        <f>+I323*D323</f>
        <v>158000</v>
      </c>
      <c r="K323" s="223"/>
      <c r="L323" s="220">
        <f>+K323*D323</f>
        <v>0</v>
      </c>
      <c r="M323" s="85">
        <f t="shared" si="194"/>
        <v>76134.5</v>
      </c>
      <c r="N323" s="225">
        <f>AVERAGE(E323,G323,I323,K323)</f>
        <v>103423</v>
      </c>
      <c r="O323" s="226">
        <f>1-E323/N323</f>
        <v>0.28186186824980908</v>
      </c>
      <c r="P323" s="226">
        <f>1-G323/N323</f>
        <v>0.24584473473018575</v>
      </c>
      <c r="Q323" s="226">
        <f>1-I323/N323</f>
        <v>-0.52770660297999483</v>
      </c>
      <c r="R323" s="226">
        <f>1-K323/N323</f>
        <v>1</v>
      </c>
      <c r="S323" s="227">
        <f>STDEV(E323,G323,I323,K323)</f>
        <v>47301.750527861019</v>
      </c>
      <c r="T323" s="228">
        <f t="shared" si="174"/>
        <v>150724.750527861</v>
      </c>
      <c r="U323" s="228">
        <f t="shared" si="175"/>
        <v>56121.249472138981</v>
      </c>
      <c r="V323" s="227">
        <f>IF(AND(E323&lt;=$T323,E323&gt;=$U323),E323,"")</f>
        <v>74272</v>
      </c>
      <c r="W323" s="227">
        <f>IF(AND(G323&lt;=$T323,G323&gt;=$U323),G323,"")</f>
        <v>77997</v>
      </c>
      <c r="X323" s="227" t="str">
        <f>IF(AND(I323&lt;=$T323,I323&gt;=$U323),I323,"")</f>
        <v/>
      </c>
      <c r="Y323" s="227" t="str">
        <f>IF(AND(K323&lt;=$T323,K323&gt;=$U323),K323,"")</f>
        <v/>
      </c>
      <c r="Z323" s="86">
        <f t="shared" si="176"/>
        <v>76134.5</v>
      </c>
      <c r="AA323" s="229">
        <f t="shared" si="177"/>
        <v>2</v>
      </c>
      <c r="AB323" s="73" t="s">
        <v>863</v>
      </c>
      <c r="AC323" s="73"/>
      <c r="AD323" s="73"/>
      <c r="AE323" s="186">
        <v>40</v>
      </c>
      <c r="AF323" s="187">
        <f t="shared" si="173"/>
        <v>3045380</v>
      </c>
    </row>
    <row r="324" spans="1:32" s="61" customFormat="1" ht="345" customHeight="1" x14ac:dyDescent="0.2">
      <c r="A324" s="74" t="s">
        <v>631</v>
      </c>
      <c r="B324" s="116" t="s">
        <v>632</v>
      </c>
      <c r="C324" s="77" t="s">
        <v>20</v>
      </c>
      <c r="D324" s="189">
        <v>1</v>
      </c>
      <c r="E324" s="222">
        <v>191806</v>
      </c>
      <c r="F324" s="183">
        <f>+D324*E324</f>
        <v>191806</v>
      </c>
      <c r="G324" s="191">
        <v>189730</v>
      </c>
      <c r="H324" s="184">
        <f>+D324*G324</f>
        <v>189730</v>
      </c>
      <c r="I324" s="188">
        <v>158000</v>
      </c>
      <c r="J324" s="224">
        <f>+I324*D324</f>
        <v>158000</v>
      </c>
      <c r="K324" s="223"/>
      <c r="L324" s="220">
        <f>+K324*D324</f>
        <v>0</v>
      </c>
      <c r="M324" s="85">
        <f t="shared" ref="M324:M326" si="209">IF(AA324&gt;=3,Z324,N324)</f>
        <v>179845.33333333334</v>
      </c>
      <c r="N324" s="230">
        <f>AVERAGE(E324,G324,I324,K324)</f>
        <v>179845.33333333334</v>
      </c>
      <c r="O324" s="226">
        <f>1-E324/N324</f>
        <v>-6.6505293437323809E-2</v>
      </c>
      <c r="P324" s="226">
        <f>1-G324/N324</f>
        <v>-5.4962041457845112E-2</v>
      </c>
      <c r="Q324" s="226">
        <f>1-I324/N324</f>
        <v>0.12146733489516925</v>
      </c>
      <c r="R324" s="226">
        <f>1-K324/N324</f>
        <v>1</v>
      </c>
      <c r="S324" s="227">
        <f>STDEV(E324,G324,I324,K324)</f>
        <v>18947.06798777408</v>
      </c>
      <c r="T324" s="228">
        <f t="shared" si="174"/>
        <v>198792.40132110743</v>
      </c>
      <c r="U324" s="228">
        <f t="shared" si="175"/>
        <v>160898.26534555925</v>
      </c>
      <c r="V324" s="227">
        <f>IF(AND(E324&lt;=$T324,E324&gt;=$U324),E324,"")</f>
        <v>191806</v>
      </c>
      <c r="W324" s="227">
        <f>IF(AND(G324&lt;=$T324,G324&gt;=$U324),G324,"")</f>
        <v>189730</v>
      </c>
      <c r="X324" s="227" t="str">
        <f>IF(AND(I324&lt;=$T324,I324&gt;=$U324),I324,"")</f>
        <v/>
      </c>
      <c r="Y324" s="227" t="str">
        <f>IF(AND(K324&lt;=$T324,K324&gt;=$U324),K324,"")</f>
        <v/>
      </c>
      <c r="Z324" s="86">
        <f t="shared" si="176"/>
        <v>190768</v>
      </c>
      <c r="AA324" s="229">
        <f t="shared" si="177"/>
        <v>2</v>
      </c>
      <c r="AB324" s="73" t="s">
        <v>873</v>
      </c>
      <c r="AC324" s="73"/>
      <c r="AD324" s="73"/>
      <c r="AE324" s="186">
        <v>5</v>
      </c>
      <c r="AF324" s="187">
        <f t="shared" si="173"/>
        <v>899226.66666666674</v>
      </c>
    </row>
    <row r="325" spans="1:32" ht="15.75" hidden="1" x14ac:dyDescent="0.2">
      <c r="A325" s="8">
        <v>14</v>
      </c>
      <c r="B325" s="255" t="s">
        <v>633</v>
      </c>
      <c r="C325" s="255"/>
      <c r="D325" s="255"/>
      <c r="E325" s="255"/>
      <c r="F325" s="255"/>
      <c r="G325" s="49"/>
      <c r="H325" s="49"/>
      <c r="I325" s="49"/>
      <c r="J325" s="49"/>
      <c r="K325" s="49"/>
      <c r="L325" s="49"/>
      <c r="M325" s="59"/>
      <c r="N325" s="256"/>
      <c r="O325" s="257"/>
      <c r="P325" s="257"/>
      <c r="Q325" s="257"/>
      <c r="R325" s="257"/>
      <c r="S325" s="257"/>
      <c r="T325" s="257"/>
      <c r="U325" s="257"/>
      <c r="V325" s="257"/>
      <c r="W325" s="257"/>
      <c r="X325" s="257"/>
      <c r="Y325" s="257"/>
      <c r="Z325" s="257"/>
      <c r="AA325" s="258"/>
      <c r="AB325" s="1" t="s">
        <v>863</v>
      </c>
      <c r="AE325" s="54"/>
      <c r="AF325" s="56">
        <f t="shared" si="173"/>
        <v>0</v>
      </c>
    </row>
    <row r="326" spans="1:32" s="61" customFormat="1" ht="345" customHeight="1" x14ac:dyDescent="0.2">
      <c r="A326" s="74" t="s">
        <v>634</v>
      </c>
      <c r="B326" s="116" t="s">
        <v>635</v>
      </c>
      <c r="C326" s="77" t="s">
        <v>20</v>
      </c>
      <c r="D326" s="189">
        <v>1</v>
      </c>
      <c r="E326" s="222">
        <v>330000</v>
      </c>
      <c r="F326" s="183">
        <f>+D326*E326</f>
        <v>330000</v>
      </c>
      <c r="G326" s="191">
        <v>359381</v>
      </c>
      <c r="H326" s="184">
        <f>+D326*G326</f>
        <v>359381</v>
      </c>
      <c r="I326" s="188">
        <v>5900000</v>
      </c>
      <c r="J326" s="224">
        <f>+I326*D326</f>
        <v>5900000</v>
      </c>
      <c r="K326" s="192">
        <v>1500000</v>
      </c>
      <c r="L326" s="220">
        <f>+K326*D326</f>
        <v>1500000</v>
      </c>
      <c r="M326" s="193">
        <f t="shared" si="209"/>
        <v>729793.66666666663</v>
      </c>
      <c r="N326" s="225">
        <f>AVERAGE(E326,G326,I326,K326)</f>
        <v>2022345.25</v>
      </c>
      <c r="O326" s="226">
        <f>1-E326/N326</f>
        <v>0.83682311415422261</v>
      </c>
      <c r="P326" s="226">
        <f>1-G326/N326</f>
        <v>0.82229493208442028</v>
      </c>
      <c r="Q326" s="226">
        <f>1-I326/N326</f>
        <v>-1.9174049287578372</v>
      </c>
      <c r="R326" s="226">
        <f>1-K326/N326</f>
        <v>0.25828688251919396</v>
      </c>
      <c r="S326" s="227">
        <f>STDEV(E326,G326,I326,K326)</f>
        <v>2641876.4456581958</v>
      </c>
      <c r="T326" s="228">
        <f t="shared" si="174"/>
        <v>4664221.6956581958</v>
      </c>
      <c r="U326" s="228">
        <f t="shared" si="175"/>
        <v>-619531.19565819576</v>
      </c>
      <c r="V326" s="227">
        <f>IF(AND(E326&lt;=$T326,E326&gt;=$U326),E326,"")</f>
        <v>330000</v>
      </c>
      <c r="W326" s="227">
        <f>IF(AND(G326&lt;=$T326,G326&gt;=$U326),G326,"")</f>
        <v>359381</v>
      </c>
      <c r="X326" s="227" t="str">
        <f>IF(AND(I326&lt;=$T326,I326&gt;=$U326),I326,"")</f>
        <v/>
      </c>
      <c r="Y326" s="227">
        <f>IF(AND(K326&lt;=$T326,K326&gt;=$U326),K326,"")</f>
        <v>1500000</v>
      </c>
      <c r="Z326" s="86">
        <f t="shared" si="176"/>
        <v>729793.66666666663</v>
      </c>
      <c r="AA326" s="229">
        <f t="shared" si="177"/>
        <v>3</v>
      </c>
      <c r="AB326" s="73" t="s">
        <v>863</v>
      </c>
      <c r="AC326" s="73"/>
      <c r="AD326" s="73"/>
      <c r="AE326" s="186">
        <v>1</v>
      </c>
      <c r="AF326" s="187">
        <f t="shared" si="173"/>
        <v>729793.66666666663</v>
      </c>
    </row>
    <row r="327" spans="1:32" ht="15.75" hidden="1" x14ac:dyDescent="0.2">
      <c r="A327" s="8">
        <v>15</v>
      </c>
      <c r="B327" s="255" t="s">
        <v>636</v>
      </c>
      <c r="C327" s="255"/>
      <c r="D327" s="255"/>
      <c r="E327" s="255"/>
      <c r="F327" s="255"/>
      <c r="G327" s="49"/>
      <c r="H327" s="49"/>
      <c r="I327" s="49"/>
      <c r="J327" s="49"/>
      <c r="K327" s="49"/>
      <c r="L327" s="49"/>
      <c r="M327" s="59"/>
      <c r="N327" s="256"/>
      <c r="O327" s="257"/>
      <c r="P327" s="257"/>
      <c r="Q327" s="257"/>
      <c r="R327" s="257"/>
      <c r="S327" s="257"/>
      <c r="T327" s="257"/>
      <c r="U327" s="257"/>
      <c r="V327" s="257"/>
      <c r="W327" s="257"/>
      <c r="X327" s="257"/>
      <c r="Y327" s="257"/>
      <c r="Z327" s="257"/>
      <c r="AA327" s="258"/>
      <c r="AB327" s="1" t="s">
        <v>863</v>
      </c>
      <c r="AE327" s="54"/>
      <c r="AF327" s="56">
        <f t="shared" si="173"/>
        <v>0</v>
      </c>
    </row>
    <row r="328" spans="1:32" ht="63.75" hidden="1" x14ac:dyDescent="0.2">
      <c r="A328" s="5" t="s">
        <v>637</v>
      </c>
      <c r="B328" s="10" t="s">
        <v>638</v>
      </c>
      <c r="C328" s="9" t="s">
        <v>20</v>
      </c>
      <c r="D328" s="12">
        <v>1</v>
      </c>
      <c r="E328" s="36">
        <v>118500000</v>
      </c>
      <c r="F328" s="35">
        <f t="shared" ref="F328:F334" si="210">+D328*E328</f>
        <v>118500000</v>
      </c>
      <c r="G328" s="40">
        <v>108188250</v>
      </c>
      <c r="H328" s="25">
        <f t="shared" ref="H328:H334" si="211">+D328*G328</f>
        <v>108188250</v>
      </c>
      <c r="I328" s="16">
        <v>92000000</v>
      </c>
      <c r="J328" s="17">
        <f t="shared" ref="J328:J334" si="212">+I328*D328</f>
        <v>92000000</v>
      </c>
      <c r="K328" s="31"/>
      <c r="L328" s="29">
        <f t="shared" ref="L328:L334" si="213">+K328*D328</f>
        <v>0</v>
      </c>
      <c r="M328" s="47">
        <f t="shared" ref="M328:M329" si="214">IF(AA328&gt;=3,Z328,N328)</f>
        <v>106229416.66666667</v>
      </c>
      <c r="N328" s="46">
        <f t="shared" ref="N328:N334" si="215">AVERAGE(E328,G328,I328,K328)</f>
        <v>106229416.66666667</v>
      </c>
      <c r="O328" s="43">
        <f t="shared" ref="O328:O334" si="216">1-E328/N328</f>
        <v>-0.11551022041132675</v>
      </c>
      <c r="P328" s="43">
        <f t="shared" ref="P328:P334" si="217">1-G328/N328</f>
        <v>-1.8439650661735918E-2</v>
      </c>
      <c r="Q328" s="43">
        <f t="shared" ref="Q328:Q334" si="218">1-I328/N328</f>
        <v>0.13394987107306278</v>
      </c>
      <c r="R328" s="43">
        <f t="shared" ref="R328:R334" si="219">1-K328/N328</f>
        <v>1</v>
      </c>
      <c r="S328" s="21">
        <f t="shared" ref="S328:S334" si="220">STDEV(E328,G328,I328,K328)</f>
        <v>13358153.727998268</v>
      </c>
      <c r="T328" s="22">
        <f t="shared" si="174"/>
        <v>119587570.39466494</v>
      </c>
      <c r="U328" s="22">
        <f t="shared" si="175"/>
        <v>92871262.9386684</v>
      </c>
      <c r="V328" s="21">
        <f t="shared" ref="V328:V334" si="221">IF(AND(E328&lt;=$T328,E328&gt;=$U328),E328,"")</f>
        <v>118500000</v>
      </c>
      <c r="W328" s="21">
        <f t="shared" ref="W328:W334" si="222">IF(AND(G328&lt;=$T328,G328&gt;=$U328),G328,"")</f>
        <v>108188250</v>
      </c>
      <c r="X328" s="21" t="str">
        <f t="shared" ref="X328:X334" si="223">IF(AND(I328&lt;=$T328,I328&gt;=$U328),I328,"")</f>
        <v/>
      </c>
      <c r="Y328" s="21" t="str">
        <f t="shared" ref="Y328:Y334" si="224">IF(AND(K328&lt;=$T328,K328&gt;=$U328),K328,"")</f>
        <v/>
      </c>
      <c r="Z328" s="23">
        <f t="shared" si="176"/>
        <v>113344125</v>
      </c>
      <c r="AA328" s="20">
        <f t="shared" si="177"/>
        <v>2</v>
      </c>
      <c r="AB328" s="1" t="s">
        <v>873</v>
      </c>
      <c r="AE328" s="54"/>
      <c r="AF328" s="56">
        <f t="shared" si="173"/>
        <v>0</v>
      </c>
    </row>
    <row r="329" spans="1:32" ht="38.25" hidden="1" x14ac:dyDescent="0.2">
      <c r="A329" s="5" t="s">
        <v>639</v>
      </c>
      <c r="B329" s="10" t="s">
        <v>640</v>
      </c>
      <c r="C329" s="9" t="s">
        <v>20</v>
      </c>
      <c r="D329" s="12">
        <v>1</v>
      </c>
      <c r="E329" s="36">
        <v>128500000</v>
      </c>
      <c r="F329" s="35">
        <f t="shared" si="210"/>
        <v>128500000</v>
      </c>
      <c r="G329" s="40">
        <v>123202397</v>
      </c>
      <c r="H329" s="25">
        <f t="shared" si="211"/>
        <v>123202397</v>
      </c>
      <c r="I329" s="15">
        <v>106500000</v>
      </c>
      <c r="J329" s="17">
        <f t="shared" si="212"/>
        <v>106500000</v>
      </c>
      <c r="K329" s="31"/>
      <c r="L329" s="29">
        <f t="shared" si="213"/>
        <v>0</v>
      </c>
      <c r="M329" s="47">
        <f t="shared" si="214"/>
        <v>119400799</v>
      </c>
      <c r="N329" s="46">
        <f t="shared" si="215"/>
        <v>119400799</v>
      </c>
      <c r="O329" s="43">
        <f t="shared" si="216"/>
        <v>-7.6207203605061391E-2</v>
      </c>
      <c r="P329" s="43">
        <f t="shared" si="217"/>
        <v>-3.1838966169732252E-2</v>
      </c>
      <c r="Q329" s="43">
        <f t="shared" si="218"/>
        <v>0.10804616977479353</v>
      </c>
      <c r="R329" s="43">
        <f t="shared" si="219"/>
        <v>1</v>
      </c>
      <c r="S329" s="21">
        <f t="shared" si="220"/>
        <v>11482121.342121542</v>
      </c>
      <c r="T329" s="22">
        <f t="shared" si="174"/>
        <v>130882920.34212154</v>
      </c>
      <c r="U329" s="22">
        <f t="shared" si="175"/>
        <v>107918677.65787846</v>
      </c>
      <c r="V329" s="21">
        <f t="shared" si="221"/>
        <v>128500000</v>
      </c>
      <c r="W329" s="21">
        <f t="shared" si="222"/>
        <v>123202397</v>
      </c>
      <c r="X329" s="21" t="str">
        <f t="shared" si="223"/>
        <v/>
      </c>
      <c r="Y329" s="21" t="str">
        <f t="shared" si="224"/>
        <v/>
      </c>
      <c r="Z329" s="23">
        <f t="shared" si="176"/>
        <v>125851198.5</v>
      </c>
      <c r="AA329" s="20">
        <f t="shared" si="177"/>
        <v>2</v>
      </c>
      <c r="AB329" s="1" t="s">
        <v>873</v>
      </c>
      <c r="AE329" s="54"/>
      <c r="AF329" s="56">
        <f t="shared" si="173"/>
        <v>0</v>
      </c>
    </row>
    <row r="330" spans="1:32" ht="25.5" hidden="1" x14ac:dyDescent="0.2">
      <c r="A330" s="5" t="s">
        <v>641</v>
      </c>
      <c r="B330" s="10" t="s">
        <v>642</v>
      </c>
      <c r="C330" s="9" t="s">
        <v>20</v>
      </c>
      <c r="D330" s="12">
        <v>1</v>
      </c>
      <c r="E330" s="36">
        <v>12700000</v>
      </c>
      <c r="F330" s="35">
        <f t="shared" si="210"/>
        <v>12700000</v>
      </c>
      <c r="G330" s="40">
        <v>12685855</v>
      </c>
      <c r="H330" s="25">
        <f t="shared" si="211"/>
        <v>12685855</v>
      </c>
      <c r="I330" s="16">
        <v>10580000</v>
      </c>
      <c r="J330" s="17">
        <f t="shared" si="212"/>
        <v>10580000</v>
      </c>
      <c r="K330" s="28">
        <v>41900000</v>
      </c>
      <c r="L330" s="29">
        <f t="shared" si="213"/>
        <v>41900000</v>
      </c>
      <c r="M330" s="47">
        <f t="shared" ref="M330:M348" si="225">Z330</f>
        <v>11988618.333333334</v>
      </c>
      <c r="N330" s="42">
        <f t="shared" si="215"/>
        <v>19466463.75</v>
      </c>
      <c r="O330" s="43">
        <f t="shared" si="216"/>
        <v>0.34759593919568466</v>
      </c>
      <c r="P330" s="43">
        <f t="shared" si="217"/>
        <v>0.34832257348230489</v>
      </c>
      <c r="Q330" s="43">
        <f t="shared" si="218"/>
        <v>0.45650118399136563</v>
      </c>
      <c r="R330" s="43">
        <f t="shared" si="219"/>
        <v>-1.1524196966693552</v>
      </c>
      <c r="S330" s="21">
        <f t="shared" si="220"/>
        <v>14988823.31784552</v>
      </c>
      <c r="T330" s="22">
        <f t="shared" si="174"/>
        <v>34455287.067845523</v>
      </c>
      <c r="U330" s="22">
        <f t="shared" si="175"/>
        <v>4477640.4321544804</v>
      </c>
      <c r="V330" s="21">
        <f t="shared" si="221"/>
        <v>12700000</v>
      </c>
      <c r="W330" s="21">
        <f t="shared" si="222"/>
        <v>12685855</v>
      </c>
      <c r="X330" s="21">
        <f t="shared" si="223"/>
        <v>10580000</v>
      </c>
      <c r="Y330" s="21" t="str">
        <f t="shared" si="224"/>
        <v/>
      </c>
      <c r="Z330" s="23">
        <f t="shared" si="176"/>
        <v>11988618.333333334</v>
      </c>
      <c r="AA330" s="20">
        <f t="shared" si="177"/>
        <v>3</v>
      </c>
      <c r="AB330" s="1" t="s">
        <v>863</v>
      </c>
      <c r="AE330" s="54"/>
      <c r="AF330" s="56">
        <f t="shared" si="173"/>
        <v>0</v>
      </c>
    </row>
    <row r="331" spans="1:32" ht="25.5" hidden="1" x14ac:dyDescent="0.2">
      <c r="A331" s="5" t="s">
        <v>643</v>
      </c>
      <c r="B331" s="10" t="s">
        <v>644</v>
      </c>
      <c r="C331" s="9" t="s">
        <v>20</v>
      </c>
      <c r="D331" s="12">
        <v>1</v>
      </c>
      <c r="E331" s="36">
        <v>22000000</v>
      </c>
      <c r="F331" s="35">
        <f t="shared" si="210"/>
        <v>22000000</v>
      </c>
      <c r="G331" s="40">
        <v>22133211</v>
      </c>
      <c r="H331" s="25">
        <f t="shared" si="211"/>
        <v>22133211</v>
      </c>
      <c r="I331" s="16">
        <v>21750000</v>
      </c>
      <c r="J331" s="17">
        <f t="shared" si="212"/>
        <v>21750000</v>
      </c>
      <c r="K331" s="28">
        <v>87400000</v>
      </c>
      <c r="L331" s="29">
        <f t="shared" si="213"/>
        <v>87400000</v>
      </c>
      <c r="M331" s="47">
        <f t="shared" si="225"/>
        <v>21961070.333333332</v>
      </c>
      <c r="N331" s="42">
        <f t="shared" si="215"/>
        <v>38320802.75</v>
      </c>
      <c r="O331" s="43">
        <f t="shared" si="216"/>
        <v>0.42589929173652297</v>
      </c>
      <c r="P331" s="43">
        <f t="shared" si="217"/>
        <v>0.42242308585250088</v>
      </c>
      <c r="Q331" s="43">
        <f t="shared" si="218"/>
        <v>0.43242316342133513</v>
      </c>
      <c r="R331" s="43">
        <f t="shared" si="219"/>
        <v>-1.2807455410103588</v>
      </c>
      <c r="S331" s="21">
        <f t="shared" si="220"/>
        <v>32719850.425253525</v>
      </c>
      <c r="T331" s="22">
        <f t="shared" si="174"/>
        <v>71040653.175253525</v>
      </c>
      <c r="U331" s="22">
        <f t="shared" si="175"/>
        <v>5600952.3247464746</v>
      </c>
      <c r="V331" s="21">
        <f t="shared" si="221"/>
        <v>22000000</v>
      </c>
      <c r="W331" s="21">
        <f t="shared" si="222"/>
        <v>22133211</v>
      </c>
      <c r="X331" s="21">
        <f t="shared" si="223"/>
        <v>21750000</v>
      </c>
      <c r="Y331" s="21" t="str">
        <f t="shared" si="224"/>
        <v/>
      </c>
      <c r="Z331" s="23">
        <f t="shared" si="176"/>
        <v>21961070.333333332</v>
      </c>
      <c r="AA331" s="20">
        <f t="shared" si="177"/>
        <v>3</v>
      </c>
      <c r="AB331" s="1" t="s">
        <v>863</v>
      </c>
      <c r="AE331" s="54"/>
      <c r="AF331" s="56">
        <f t="shared" ref="AF331:AF394" si="226">+AE331*M331</f>
        <v>0</v>
      </c>
    </row>
    <row r="332" spans="1:32" ht="25.5" hidden="1" x14ac:dyDescent="0.2">
      <c r="A332" s="5" t="s">
        <v>645</v>
      </c>
      <c r="B332" s="10" t="s">
        <v>646</v>
      </c>
      <c r="C332" s="9" t="s">
        <v>20</v>
      </c>
      <c r="D332" s="12">
        <v>1</v>
      </c>
      <c r="E332" s="36">
        <v>32700000</v>
      </c>
      <c r="F332" s="35">
        <f t="shared" si="210"/>
        <v>32700000</v>
      </c>
      <c r="G332" s="40">
        <v>31492381</v>
      </c>
      <c r="H332" s="25">
        <f t="shared" si="211"/>
        <v>31492381</v>
      </c>
      <c r="I332" s="16">
        <v>46000000</v>
      </c>
      <c r="J332" s="17">
        <f t="shared" si="212"/>
        <v>46000000</v>
      </c>
      <c r="K332" s="28">
        <v>143500000</v>
      </c>
      <c r="L332" s="29">
        <f t="shared" si="213"/>
        <v>143500000</v>
      </c>
      <c r="M332" s="47">
        <f t="shared" si="225"/>
        <v>36730793.666666664</v>
      </c>
      <c r="N332" s="42">
        <f t="shared" si="215"/>
        <v>63423095.25</v>
      </c>
      <c r="O332" s="43">
        <f t="shared" si="216"/>
        <v>0.48441494583158173</v>
      </c>
      <c r="P332" s="43">
        <f t="shared" si="217"/>
        <v>0.50345562801903776</v>
      </c>
      <c r="Q332" s="43">
        <f t="shared" si="218"/>
        <v>0.27471215621568079</v>
      </c>
      <c r="R332" s="43">
        <f t="shared" si="219"/>
        <v>-1.2625827300663004</v>
      </c>
      <c r="S332" s="21">
        <f t="shared" si="220"/>
        <v>53787712.403134324</v>
      </c>
      <c r="T332" s="22">
        <f t="shared" ref="T332:T395" si="227">N332+S332</f>
        <v>117210807.65313432</v>
      </c>
      <c r="U332" s="22">
        <f t="shared" ref="U332:U395" si="228">N332-S332</f>
        <v>9635382.8468656763</v>
      </c>
      <c r="V332" s="21">
        <f t="shared" si="221"/>
        <v>32700000</v>
      </c>
      <c r="W332" s="21">
        <f t="shared" si="222"/>
        <v>31492381</v>
      </c>
      <c r="X332" s="21">
        <f t="shared" si="223"/>
        <v>46000000</v>
      </c>
      <c r="Y332" s="21" t="str">
        <f t="shared" si="224"/>
        <v/>
      </c>
      <c r="Z332" s="23">
        <f t="shared" ref="Z332:Z395" si="229">AVERAGE(V332:Y332)</f>
        <v>36730793.666666664</v>
      </c>
      <c r="AA332" s="20">
        <f t="shared" ref="AA332:AA395" si="230">COUNT(V332:Y332)</f>
        <v>3</v>
      </c>
      <c r="AB332" s="1" t="s">
        <v>863</v>
      </c>
      <c r="AE332" s="54"/>
      <c r="AF332" s="56">
        <f t="shared" si="226"/>
        <v>0</v>
      </c>
    </row>
    <row r="333" spans="1:32" ht="25.5" hidden="1" x14ac:dyDescent="0.2">
      <c r="A333" s="5" t="s">
        <v>647</v>
      </c>
      <c r="B333" s="10" t="s">
        <v>648</v>
      </c>
      <c r="C333" s="9" t="s">
        <v>20</v>
      </c>
      <c r="D333" s="12">
        <v>1</v>
      </c>
      <c r="E333" s="36">
        <v>60500000</v>
      </c>
      <c r="F333" s="35">
        <f t="shared" si="210"/>
        <v>60500000</v>
      </c>
      <c r="G333" s="40">
        <v>64317175</v>
      </c>
      <c r="H333" s="25">
        <f t="shared" si="211"/>
        <v>64317175</v>
      </c>
      <c r="I333" s="16">
        <v>75000000</v>
      </c>
      <c r="J333" s="17">
        <f t="shared" si="212"/>
        <v>75000000</v>
      </c>
      <c r="K333" s="28">
        <v>224000000</v>
      </c>
      <c r="L333" s="29">
        <f t="shared" si="213"/>
        <v>224000000</v>
      </c>
      <c r="M333" s="47">
        <f t="shared" si="225"/>
        <v>66605725</v>
      </c>
      <c r="N333" s="42">
        <f t="shared" si="215"/>
        <v>105954293.75</v>
      </c>
      <c r="O333" s="43">
        <f t="shared" si="216"/>
        <v>0.42899907253640679</v>
      </c>
      <c r="P333" s="43">
        <f t="shared" si="217"/>
        <v>0.39297245327540109</v>
      </c>
      <c r="Q333" s="43">
        <f t="shared" si="218"/>
        <v>0.29214761058232241</v>
      </c>
      <c r="R333" s="43">
        <f t="shared" si="219"/>
        <v>-1.1141191363941303</v>
      </c>
      <c r="S333" s="21">
        <f t="shared" si="220"/>
        <v>78936049.102497026</v>
      </c>
      <c r="T333" s="22">
        <f t="shared" si="227"/>
        <v>184890342.85249704</v>
      </c>
      <c r="U333" s="22">
        <f t="shared" si="228"/>
        <v>27018244.647502974</v>
      </c>
      <c r="V333" s="21">
        <f t="shared" si="221"/>
        <v>60500000</v>
      </c>
      <c r="W333" s="21">
        <f t="shared" si="222"/>
        <v>64317175</v>
      </c>
      <c r="X333" s="21">
        <f t="shared" si="223"/>
        <v>75000000</v>
      </c>
      <c r="Y333" s="21" t="str">
        <f t="shared" si="224"/>
        <v/>
      </c>
      <c r="Z333" s="23">
        <f t="shared" si="229"/>
        <v>66605725</v>
      </c>
      <c r="AA333" s="20">
        <f t="shared" si="230"/>
        <v>3</v>
      </c>
      <c r="AB333" s="1" t="s">
        <v>863</v>
      </c>
      <c r="AE333" s="54"/>
      <c r="AF333" s="56">
        <f t="shared" si="226"/>
        <v>0</v>
      </c>
    </row>
    <row r="334" spans="1:32" ht="51" hidden="1" x14ac:dyDescent="0.2">
      <c r="A334" s="5" t="s">
        <v>649</v>
      </c>
      <c r="B334" s="10" t="s">
        <v>650</v>
      </c>
      <c r="C334" s="9" t="s">
        <v>651</v>
      </c>
      <c r="D334" s="12">
        <v>1</v>
      </c>
      <c r="E334" s="36">
        <v>3300000</v>
      </c>
      <c r="F334" s="35">
        <f t="shared" si="210"/>
        <v>3300000</v>
      </c>
      <c r="G334" s="40">
        <v>3288106</v>
      </c>
      <c r="H334" s="25">
        <f t="shared" si="211"/>
        <v>3288106</v>
      </c>
      <c r="I334" s="16">
        <v>20000000</v>
      </c>
      <c r="J334" s="17">
        <f t="shared" si="212"/>
        <v>20000000</v>
      </c>
      <c r="K334" s="31"/>
      <c r="L334" s="29">
        <f t="shared" si="213"/>
        <v>0</v>
      </c>
      <c r="M334" s="47">
        <f t="shared" si="225"/>
        <v>2196035.3333333335</v>
      </c>
      <c r="N334" s="42">
        <f t="shared" si="215"/>
        <v>8862702</v>
      </c>
      <c r="O334" s="43">
        <f t="shared" si="216"/>
        <v>0.62765305659605841</v>
      </c>
      <c r="P334" s="43">
        <f t="shared" si="217"/>
        <v>0.62899508524601189</v>
      </c>
      <c r="Q334" s="43">
        <f t="shared" si="218"/>
        <v>-1.2566481418420703</v>
      </c>
      <c r="R334" s="43">
        <f t="shared" si="219"/>
        <v>1</v>
      </c>
      <c r="S334" s="21">
        <f t="shared" si="220"/>
        <v>9645184.8309097737</v>
      </c>
      <c r="T334" s="22">
        <f t="shared" si="227"/>
        <v>18507886.830909774</v>
      </c>
      <c r="U334" s="22">
        <f t="shared" si="228"/>
        <v>-782482.83090977371</v>
      </c>
      <c r="V334" s="21">
        <f t="shared" si="221"/>
        <v>3300000</v>
      </c>
      <c r="W334" s="21">
        <f t="shared" si="222"/>
        <v>3288106</v>
      </c>
      <c r="X334" s="21" t="str">
        <f t="shared" si="223"/>
        <v/>
      </c>
      <c r="Y334" s="21">
        <f t="shared" si="224"/>
        <v>0</v>
      </c>
      <c r="Z334" s="23">
        <f t="shared" si="229"/>
        <v>2196035.3333333335</v>
      </c>
      <c r="AA334" s="20">
        <f t="shared" si="230"/>
        <v>3</v>
      </c>
      <c r="AB334" s="1" t="s">
        <v>863</v>
      </c>
      <c r="AE334" s="54"/>
      <c r="AF334" s="56">
        <f t="shared" si="226"/>
        <v>0</v>
      </c>
    </row>
    <row r="335" spans="1:32" ht="15.75" hidden="1" x14ac:dyDescent="0.2">
      <c r="A335" s="8">
        <v>16</v>
      </c>
      <c r="B335" s="255" t="s">
        <v>652</v>
      </c>
      <c r="C335" s="255"/>
      <c r="D335" s="255"/>
      <c r="E335" s="255"/>
      <c r="F335" s="255"/>
      <c r="G335" s="49"/>
      <c r="H335" s="49"/>
      <c r="I335" s="49"/>
      <c r="J335" s="49"/>
      <c r="K335" s="49"/>
      <c r="L335" s="49"/>
      <c r="M335" s="59"/>
      <c r="N335" s="256"/>
      <c r="O335" s="257"/>
      <c r="P335" s="257"/>
      <c r="Q335" s="257"/>
      <c r="R335" s="257"/>
      <c r="S335" s="257"/>
      <c r="T335" s="257"/>
      <c r="U335" s="257"/>
      <c r="V335" s="257"/>
      <c r="W335" s="257"/>
      <c r="X335" s="257"/>
      <c r="Y335" s="257"/>
      <c r="Z335" s="257"/>
      <c r="AA335" s="258"/>
      <c r="AB335" s="1" t="s">
        <v>863</v>
      </c>
      <c r="AE335" s="54"/>
      <c r="AF335" s="56">
        <f t="shared" si="226"/>
        <v>0</v>
      </c>
    </row>
    <row r="336" spans="1:32" ht="51" hidden="1" x14ac:dyDescent="0.2">
      <c r="A336" s="5" t="s">
        <v>653</v>
      </c>
      <c r="B336" s="10" t="s">
        <v>654</v>
      </c>
      <c r="C336" s="9" t="s">
        <v>17</v>
      </c>
      <c r="D336" s="12">
        <v>30</v>
      </c>
      <c r="E336" s="38">
        <v>435823</v>
      </c>
      <c r="F336" s="35">
        <f t="shared" ref="F336:F360" si="231">+D336*E336</f>
        <v>13074690</v>
      </c>
      <c r="G336" s="40">
        <v>414369</v>
      </c>
      <c r="H336" s="25">
        <f t="shared" ref="H336:H360" si="232">+D336*G336</f>
        <v>12431070</v>
      </c>
      <c r="I336" s="15">
        <v>882500</v>
      </c>
      <c r="J336" s="17">
        <f t="shared" ref="J336:J360" si="233">+I336*D336</f>
        <v>26475000</v>
      </c>
      <c r="K336" s="28">
        <v>850000</v>
      </c>
      <c r="L336" s="29">
        <f t="shared" ref="L336:L360" si="234">+K336*D336</f>
        <v>25500000</v>
      </c>
      <c r="M336" s="47">
        <f t="shared" si="225"/>
        <v>645673</v>
      </c>
      <c r="N336" s="42">
        <f t="shared" ref="N336:N360" si="235">AVERAGE(E336,G336,I336,K336)</f>
        <v>645673</v>
      </c>
      <c r="O336" s="43">
        <f t="shared" ref="O336:O360" si="236">1-E336/N336</f>
        <v>0.32500971854173866</v>
      </c>
      <c r="P336" s="43">
        <f t="shared" ref="P336:P360" si="237">1-G336/N336</f>
        <v>0.35823706427247226</v>
      </c>
      <c r="Q336" s="43">
        <f t="shared" ref="Q336:Q360" si="238">1-I336/N336</f>
        <v>-0.3667909297740497</v>
      </c>
      <c r="R336" s="43">
        <f t="shared" ref="R336:R360" si="239">1-K336/N336</f>
        <v>-0.31645585304016111</v>
      </c>
      <c r="S336" s="21">
        <f t="shared" ref="S336:S360" si="240">STDEV(E336,G336,I336,K336)</f>
        <v>255196.07740846384</v>
      </c>
      <c r="T336" s="22">
        <f t="shared" si="227"/>
        <v>900869.07740846381</v>
      </c>
      <c r="U336" s="22">
        <f t="shared" si="228"/>
        <v>390476.92259153619</v>
      </c>
      <c r="V336" s="21">
        <f t="shared" ref="V336:V360" si="241">IF(AND(E336&lt;=$T336,E336&gt;=$U336),E336,"")</f>
        <v>435823</v>
      </c>
      <c r="W336" s="21">
        <f t="shared" ref="W336:W360" si="242">IF(AND(G336&lt;=$T336,G336&gt;=$U336),G336,"")</f>
        <v>414369</v>
      </c>
      <c r="X336" s="21">
        <f t="shared" ref="X336:X360" si="243">IF(AND(I336&lt;=$T336,I336&gt;=$U336),I336,"")</f>
        <v>882500</v>
      </c>
      <c r="Y336" s="21">
        <f t="shared" ref="Y336:Y360" si="244">IF(AND(K336&lt;=$T336,K336&gt;=$U336),K336,"")</f>
        <v>850000</v>
      </c>
      <c r="Z336" s="23">
        <f t="shared" si="229"/>
        <v>645673</v>
      </c>
      <c r="AA336" s="20">
        <f t="shared" si="230"/>
        <v>4</v>
      </c>
      <c r="AB336" s="1" t="s">
        <v>863</v>
      </c>
      <c r="AE336" s="54"/>
      <c r="AF336" s="56">
        <f t="shared" si="226"/>
        <v>0</v>
      </c>
    </row>
    <row r="337" spans="1:32" ht="63.75" hidden="1" x14ac:dyDescent="0.2">
      <c r="A337" s="5" t="s">
        <v>655</v>
      </c>
      <c r="B337" s="10" t="s">
        <v>656</v>
      </c>
      <c r="C337" s="9" t="s">
        <v>17</v>
      </c>
      <c r="D337" s="12">
        <v>10</v>
      </c>
      <c r="E337" s="38">
        <v>479200</v>
      </c>
      <c r="F337" s="35">
        <f t="shared" si="231"/>
        <v>4792000</v>
      </c>
      <c r="G337" s="40">
        <v>495178</v>
      </c>
      <c r="H337" s="25">
        <f t="shared" si="232"/>
        <v>4951780</v>
      </c>
      <c r="I337" s="15">
        <v>803500</v>
      </c>
      <c r="J337" s="17">
        <f t="shared" si="233"/>
        <v>8035000</v>
      </c>
      <c r="K337" s="28">
        <v>950000</v>
      </c>
      <c r="L337" s="29">
        <f t="shared" si="234"/>
        <v>9500000</v>
      </c>
      <c r="M337" s="47">
        <f t="shared" si="225"/>
        <v>592626</v>
      </c>
      <c r="N337" s="42">
        <f t="shared" si="235"/>
        <v>681969.5</v>
      </c>
      <c r="O337" s="43">
        <f t="shared" si="236"/>
        <v>0.29732927938859433</v>
      </c>
      <c r="P337" s="43">
        <f t="shared" si="237"/>
        <v>0.27390007910910974</v>
      </c>
      <c r="Q337" s="43">
        <f t="shared" si="238"/>
        <v>-0.17820518366290572</v>
      </c>
      <c r="R337" s="43">
        <f t="shared" si="239"/>
        <v>-0.39302417483479823</v>
      </c>
      <c r="S337" s="21">
        <f t="shared" si="240"/>
        <v>232820.77940123816</v>
      </c>
      <c r="T337" s="22">
        <f t="shared" si="227"/>
        <v>914790.27940123819</v>
      </c>
      <c r="U337" s="22">
        <f t="shared" si="228"/>
        <v>449148.72059876181</v>
      </c>
      <c r="V337" s="21">
        <f t="shared" si="241"/>
        <v>479200</v>
      </c>
      <c r="W337" s="21">
        <f t="shared" si="242"/>
        <v>495178</v>
      </c>
      <c r="X337" s="21">
        <f t="shared" si="243"/>
        <v>803500</v>
      </c>
      <c r="Y337" s="21" t="str">
        <f t="shared" si="244"/>
        <v/>
      </c>
      <c r="Z337" s="23">
        <f t="shared" si="229"/>
        <v>592626</v>
      </c>
      <c r="AA337" s="20">
        <f t="shared" si="230"/>
        <v>3</v>
      </c>
      <c r="AB337" s="1" t="s">
        <v>863</v>
      </c>
      <c r="AE337" s="54"/>
      <c r="AF337" s="56">
        <f t="shared" si="226"/>
        <v>0</v>
      </c>
    </row>
    <row r="338" spans="1:32" ht="38.25" hidden="1" x14ac:dyDescent="0.2">
      <c r="A338" s="5" t="s">
        <v>657</v>
      </c>
      <c r="B338" s="10" t="s">
        <v>658</v>
      </c>
      <c r="C338" s="9" t="s">
        <v>17</v>
      </c>
      <c r="D338" s="12">
        <v>20</v>
      </c>
      <c r="E338" s="38">
        <v>180000</v>
      </c>
      <c r="F338" s="35">
        <f t="shared" si="231"/>
        <v>3600000</v>
      </c>
      <c r="G338" s="40">
        <v>166936</v>
      </c>
      <c r="H338" s="25">
        <f t="shared" si="232"/>
        <v>3338720</v>
      </c>
      <c r="I338" s="15">
        <v>795000</v>
      </c>
      <c r="J338" s="17">
        <f t="shared" si="233"/>
        <v>15900000</v>
      </c>
      <c r="K338" s="28">
        <v>850000</v>
      </c>
      <c r="L338" s="29">
        <f t="shared" si="234"/>
        <v>17000000</v>
      </c>
      <c r="M338" s="47">
        <f t="shared" si="225"/>
        <v>497984</v>
      </c>
      <c r="N338" s="42">
        <f t="shared" si="235"/>
        <v>497984</v>
      </c>
      <c r="O338" s="43">
        <f t="shared" si="236"/>
        <v>0.63854260377843464</v>
      </c>
      <c r="P338" s="43">
        <f t="shared" si="237"/>
        <v>0.66477637835753756</v>
      </c>
      <c r="Q338" s="43">
        <f t="shared" si="238"/>
        <v>-0.59643683331191366</v>
      </c>
      <c r="R338" s="43">
        <f t="shared" si="239"/>
        <v>-0.70688214882405864</v>
      </c>
      <c r="S338" s="21">
        <f t="shared" si="240"/>
        <v>375428.80864064407</v>
      </c>
      <c r="T338" s="22">
        <f t="shared" si="227"/>
        <v>873412.80864064407</v>
      </c>
      <c r="U338" s="22">
        <f t="shared" si="228"/>
        <v>122555.19135935593</v>
      </c>
      <c r="V338" s="21">
        <f t="shared" si="241"/>
        <v>180000</v>
      </c>
      <c r="W338" s="21">
        <f t="shared" si="242"/>
        <v>166936</v>
      </c>
      <c r="X338" s="21">
        <f t="shared" si="243"/>
        <v>795000</v>
      </c>
      <c r="Y338" s="21">
        <f t="shared" si="244"/>
        <v>850000</v>
      </c>
      <c r="Z338" s="23">
        <f t="shared" si="229"/>
        <v>497984</v>
      </c>
      <c r="AA338" s="20">
        <f t="shared" si="230"/>
        <v>4</v>
      </c>
      <c r="AB338" s="1" t="s">
        <v>863</v>
      </c>
      <c r="AE338" s="54"/>
      <c r="AF338" s="56">
        <f t="shared" si="226"/>
        <v>0</v>
      </c>
    </row>
    <row r="339" spans="1:32" ht="63.75" hidden="1" x14ac:dyDescent="0.2">
      <c r="A339" s="5" t="s">
        <v>659</v>
      </c>
      <c r="B339" s="10" t="s">
        <v>660</v>
      </c>
      <c r="C339" s="9" t="s">
        <v>17</v>
      </c>
      <c r="D339" s="12">
        <v>10</v>
      </c>
      <c r="E339" s="38">
        <v>1120000</v>
      </c>
      <c r="F339" s="35">
        <f t="shared" si="231"/>
        <v>11200000</v>
      </c>
      <c r="G339" s="40">
        <v>1047870</v>
      </c>
      <c r="H339" s="25">
        <f t="shared" si="232"/>
        <v>10478700</v>
      </c>
      <c r="I339" s="16">
        <v>975000</v>
      </c>
      <c r="J339" s="17">
        <f t="shared" si="233"/>
        <v>9750000</v>
      </c>
      <c r="K339" s="28">
        <v>1100000</v>
      </c>
      <c r="L339" s="29">
        <f t="shared" si="234"/>
        <v>11000000</v>
      </c>
      <c r="M339" s="47">
        <f>N339</f>
        <v>1060717.5</v>
      </c>
      <c r="N339" s="46">
        <f t="shared" si="235"/>
        <v>1060717.5</v>
      </c>
      <c r="O339" s="43">
        <f t="shared" si="236"/>
        <v>-5.5889056228449085E-2</v>
      </c>
      <c r="P339" s="43">
        <f t="shared" si="237"/>
        <v>1.2112084508834831E-2</v>
      </c>
      <c r="Q339" s="43">
        <f t="shared" si="238"/>
        <v>8.0810866229698242E-2</v>
      </c>
      <c r="R339" s="43">
        <f t="shared" si="239"/>
        <v>-3.7033894510083876E-2</v>
      </c>
      <c r="S339" s="21">
        <f t="shared" si="240"/>
        <v>64730.409327198497</v>
      </c>
      <c r="T339" s="22">
        <f t="shared" si="227"/>
        <v>1125447.9093271985</v>
      </c>
      <c r="U339" s="22">
        <f t="shared" si="228"/>
        <v>995987.09067280148</v>
      </c>
      <c r="V339" s="21">
        <f t="shared" si="241"/>
        <v>1120000</v>
      </c>
      <c r="W339" s="21">
        <f t="shared" si="242"/>
        <v>1047870</v>
      </c>
      <c r="X339" s="21" t="str">
        <f t="shared" si="243"/>
        <v/>
      </c>
      <c r="Y339" s="21">
        <f t="shared" si="244"/>
        <v>1100000</v>
      </c>
      <c r="Z339" s="23">
        <f t="shared" si="229"/>
        <v>1089290</v>
      </c>
      <c r="AA339" s="20">
        <f t="shared" si="230"/>
        <v>3</v>
      </c>
      <c r="AB339" s="44" t="s">
        <v>873</v>
      </c>
      <c r="AE339" s="54"/>
      <c r="AF339" s="56">
        <f t="shared" si="226"/>
        <v>0</v>
      </c>
    </row>
    <row r="340" spans="1:32" ht="38.25" hidden="1" x14ac:dyDescent="0.2">
      <c r="A340" s="5" t="s">
        <v>661</v>
      </c>
      <c r="B340" s="10" t="s">
        <v>662</v>
      </c>
      <c r="C340" s="9" t="s">
        <v>17</v>
      </c>
      <c r="D340" s="12">
        <v>20</v>
      </c>
      <c r="E340" s="38">
        <v>224500</v>
      </c>
      <c r="F340" s="35">
        <f t="shared" si="231"/>
        <v>4490000</v>
      </c>
      <c r="G340" s="40">
        <v>245906</v>
      </c>
      <c r="H340" s="25">
        <f t="shared" si="232"/>
        <v>4918120</v>
      </c>
      <c r="I340" s="15">
        <v>178900</v>
      </c>
      <c r="J340" s="17">
        <f t="shared" si="233"/>
        <v>3578000</v>
      </c>
      <c r="K340" s="28">
        <v>550000</v>
      </c>
      <c r="L340" s="29">
        <f t="shared" si="234"/>
        <v>11000000</v>
      </c>
      <c r="M340" s="47">
        <f t="shared" si="225"/>
        <v>216435.33333333334</v>
      </c>
      <c r="N340" s="42">
        <f t="shared" si="235"/>
        <v>299826.5</v>
      </c>
      <c r="O340" s="43">
        <f t="shared" si="236"/>
        <v>0.25123363011608379</v>
      </c>
      <c r="P340" s="43">
        <f t="shared" si="237"/>
        <v>0.17983900689231935</v>
      </c>
      <c r="Q340" s="43">
        <f t="shared" si="238"/>
        <v>0.40332158765152515</v>
      </c>
      <c r="R340" s="43">
        <f t="shared" si="239"/>
        <v>-0.8343942246599283</v>
      </c>
      <c r="S340" s="21">
        <f t="shared" si="240"/>
        <v>169106.96854062521</v>
      </c>
      <c r="T340" s="22">
        <f t="shared" si="227"/>
        <v>468933.46854062518</v>
      </c>
      <c r="U340" s="22">
        <f t="shared" si="228"/>
        <v>130719.53145937479</v>
      </c>
      <c r="V340" s="21">
        <f t="shared" si="241"/>
        <v>224500</v>
      </c>
      <c r="W340" s="21">
        <f t="shared" si="242"/>
        <v>245906</v>
      </c>
      <c r="X340" s="21">
        <f t="shared" si="243"/>
        <v>178900</v>
      </c>
      <c r="Y340" s="21" t="str">
        <f t="shared" si="244"/>
        <v/>
      </c>
      <c r="Z340" s="23">
        <f t="shared" si="229"/>
        <v>216435.33333333334</v>
      </c>
      <c r="AA340" s="20">
        <f t="shared" si="230"/>
        <v>3</v>
      </c>
      <c r="AB340" s="1" t="s">
        <v>863</v>
      </c>
      <c r="AE340" s="54"/>
      <c r="AF340" s="56">
        <f t="shared" si="226"/>
        <v>0</v>
      </c>
    </row>
    <row r="341" spans="1:32" ht="63.75" hidden="1" x14ac:dyDescent="0.2">
      <c r="A341" s="5" t="s">
        <v>663</v>
      </c>
      <c r="B341" s="10" t="s">
        <v>664</v>
      </c>
      <c r="C341" s="9" t="s">
        <v>17</v>
      </c>
      <c r="D341" s="12">
        <v>15</v>
      </c>
      <c r="E341" s="38">
        <v>750600</v>
      </c>
      <c r="F341" s="35">
        <f t="shared" si="231"/>
        <v>11259000</v>
      </c>
      <c r="G341" s="40">
        <v>819640</v>
      </c>
      <c r="H341" s="25">
        <f t="shared" si="232"/>
        <v>12294600</v>
      </c>
      <c r="I341" s="15">
        <v>850000</v>
      </c>
      <c r="J341" s="17">
        <f t="shared" si="233"/>
        <v>12750000</v>
      </c>
      <c r="K341" s="28">
        <v>650000</v>
      </c>
      <c r="L341" s="29">
        <f t="shared" si="234"/>
        <v>9750000</v>
      </c>
      <c r="M341" s="47">
        <f t="shared" ref="M341:M343" si="245">N341</f>
        <v>767560</v>
      </c>
      <c r="N341" s="46">
        <f t="shared" si="235"/>
        <v>767560</v>
      </c>
      <c r="O341" s="43">
        <f t="shared" si="236"/>
        <v>2.2095992495700711E-2</v>
      </c>
      <c r="P341" s="43">
        <f t="shared" si="237"/>
        <v>-6.7851373182552521E-2</v>
      </c>
      <c r="Q341" s="43">
        <f t="shared" si="238"/>
        <v>-0.10740528427745066</v>
      </c>
      <c r="R341" s="43">
        <f t="shared" si="239"/>
        <v>0.15316066496430247</v>
      </c>
      <c r="S341" s="21">
        <f t="shared" si="240"/>
        <v>88725.560390829123</v>
      </c>
      <c r="T341" s="22">
        <f t="shared" si="227"/>
        <v>856285.56039082911</v>
      </c>
      <c r="U341" s="22">
        <f t="shared" si="228"/>
        <v>678834.43960917089</v>
      </c>
      <c r="V341" s="21">
        <f t="shared" si="241"/>
        <v>750600</v>
      </c>
      <c r="W341" s="21">
        <f t="shared" si="242"/>
        <v>819640</v>
      </c>
      <c r="X341" s="21">
        <f t="shared" si="243"/>
        <v>850000</v>
      </c>
      <c r="Y341" s="21" t="str">
        <f t="shared" si="244"/>
        <v/>
      </c>
      <c r="Z341" s="23">
        <f t="shared" si="229"/>
        <v>806746.66666666663</v>
      </c>
      <c r="AA341" s="20">
        <f t="shared" si="230"/>
        <v>3</v>
      </c>
      <c r="AB341" s="44" t="s">
        <v>873</v>
      </c>
      <c r="AE341" s="54"/>
      <c r="AF341" s="56">
        <f t="shared" si="226"/>
        <v>0</v>
      </c>
    </row>
    <row r="342" spans="1:32" ht="63.75" hidden="1" x14ac:dyDescent="0.2">
      <c r="A342" s="5" t="s">
        <v>665</v>
      </c>
      <c r="B342" s="10" t="s">
        <v>666</v>
      </c>
      <c r="C342" s="9" t="s">
        <v>17</v>
      </c>
      <c r="D342" s="12">
        <v>15</v>
      </c>
      <c r="E342" s="38">
        <v>780400</v>
      </c>
      <c r="F342" s="35">
        <f t="shared" si="231"/>
        <v>11706000</v>
      </c>
      <c r="G342" s="40">
        <v>857782</v>
      </c>
      <c r="H342" s="25">
        <f t="shared" si="232"/>
        <v>12866730</v>
      </c>
      <c r="I342" s="15">
        <v>945000</v>
      </c>
      <c r="J342" s="17">
        <f t="shared" si="233"/>
        <v>14175000</v>
      </c>
      <c r="K342" s="28">
        <v>850000</v>
      </c>
      <c r="L342" s="29">
        <f t="shared" si="234"/>
        <v>12750000</v>
      </c>
      <c r="M342" s="47">
        <f t="shared" si="245"/>
        <v>858295.5</v>
      </c>
      <c r="N342" s="46">
        <f t="shared" si="235"/>
        <v>858295.5</v>
      </c>
      <c r="O342" s="43">
        <f t="shared" si="236"/>
        <v>9.0756039149686774E-2</v>
      </c>
      <c r="P342" s="43">
        <f t="shared" si="237"/>
        <v>5.9827879791984895E-4</v>
      </c>
      <c r="Q342" s="43">
        <f t="shared" si="238"/>
        <v>-0.10101940415626087</v>
      </c>
      <c r="R342" s="43">
        <f t="shared" si="239"/>
        <v>9.6650862086542499E-3</v>
      </c>
      <c r="S342" s="21">
        <f t="shared" si="240"/>
        <v>67464.702482112829</v>
      </c>
      <c r="T342" s="22">
        <f t="shared" si="227"/>
        <v>925760.2024821128</v>
      </c>
      <c r="U342" s="22">
        <f t="shared" si="228"/>
        <v>790830.7975178872</v>
      </c>
      <c r="V342" s="21" t="str">
        <f t="shared" si="241"/>
        <v/>
      </c>
      <c r="W342" s="21">
        <f t="shared" si="242"/>
        <v>857782</v>
      </c>
      <c r="X342" s="21" t="str">
        <f t="shared" si="243"/>
        <v/>
      </c>
      <c r="Y342" s="21">
        <f t="shared" si="244"/>
        <v>850000</v>
      </c>
      <c r="Z342" s="23">
        <f t="shared" si="229"/>
        <v>853891</v>
      </c>
      <c r="AA342" s="20">
        <f t="shared" si="230"/>
        <v>2</v>
      </c>
      <c r="AB342" s="44" t="s">
        <v>873</v>
      </c>
      <c r="AE342" s="54"/>
      <c r="AF342" s="56">
        <f t="shared" si="226"/>
        <v>0</v>
      </c>
    </row>
    <row r="343" spans="1:32" ht="63.75" hidden="1" x14ac:dyDescent="0.2">
      <c r="A343" s="5" t="s">
        <v>667</v>
      </c>
      <c r="B343" s="10" t="s">
        <v>668</v>
      </c>
      <c r="C343" s="9" t="s">
        <v>17</v>
      </c>
      <c r="D343" s="12">
        <v>10</v>
      </c>
      <c r="E343" s="38">
        <v>850200</v>
      </c>
      <c r="F343" s="35">
        <f t="shared" si="231"/>
        <v>8502000</v>
      </c>
      <c r="G343" s="40">
        <v>862834</v>
      </c>
      <c r="H343" s="25">
        <f t="shared" si="232"/>
        <v>8628340</v>
      </c>
      <c r="I343" s="16">
        <v>882000</v>
      </c>
      <c r="J343" s="17">
        <f t="shared" si="233"/>
        <v>8820000</v>
      </c>
      <c r="K343" s="28">
        <v>750000</v>
      </c>
      <c r="L343" s="29">
        <f t="shared" si="234"/>
        <v>7500000</v>
      </c>
      <c r="M343" s="47">
        <f t="shared" si="245"/>
        <v>836258.5</v>
      </c>
      <c r="N343" s="46">
        <f t="shared" si="235"/>
        <v>836258.5</v>
      </c>
      <c r="O343" s="43">
        <f t="shared" si="236"/>
        <v>-1.6671280471289629E-2</v>
      </c>
      <c r="P343" s="43">
        <f t="shared" si="237"/>
        <v>-3.1779049181562824E-2</v>
      </c>
      <c r="Q343" s="43">
        <f t="shared" si="238"/>
        <v>-5.4697799783200995E-2</v>
      </c>
      <c r="R343" s="43">
        <f t="shared" si="239"/>
        <v>0.10314812943605356</v>
      </c>
      <c r="S343" s="21">
        <f t="shared" si="240"/>
        <v>58972.977616871271</v>
      </c>
      <c r="T343" s="22">
        <f t="shared" si="227"/>
        <v>895231.47761687124</v>
      </c>
      <c r="U343" s="22">
        <f t="shared" si="228"/>
        <v>777285.52238312876</v>
      </c>
      <c r="V343" s="21">
        <f t="shared" si="241"/>
        <v>850200</v>
      </c>
      <c r="W343" s="21">
        <f t="shared" si="242"/>
        <v>862834</v>
      </c>
      <c r="X343" s="21">
        <f t="shared" si="243"/>
        <v>882000</v>
      </c>
      <c r="Y343" s="21" t="str">
        <f t="shared" si="244"/>
        <v/>
      </c>
      <c r="Z343" s="23">
        <f t="shared" si="229"/>
        <v>865011.33333333337</v>
      </c>
      <c r="AA343" s="20">
        <f t="shared" si="230"/>
        <v>3</v>
      </c>
      <c r="AB343" s="44" t="s">
        <v>873</v>
      </c>
      <c r="AE343" s="54"/>
      <c r="AF343" s="56">
        <f t="shared" si="226"/>
        <v>0</v>
      </c>
    </row>
    <row r="344" spans="1:32" ht="51" hidden="1" x14ac:dyDescent="0.2">
      <c r="A344" s="5" t="s">
        <v>669</v>
      </c>
      <c r="B344" s="10" t="s">
        <v>670</v>
      </c>
      <c r="C344" s="9" t="s">
        <v>17</v>
      </c>
      <c r="D344" s="12">
        <v>10</v>
      </c>
      <c r="E344" s="38">
        <v>890600</v>
      </c>
      <c r="F344" s="35">
        <f t="shared" si="231"/>
        <v>8906000</v>
      </c>
      <c r="G344" s="40">
        <v>855971</v>
      </c>
      <c r="H344" s="25">
        <f t="shared" si="232"/>
        <v>8559710</v>
      </c>
      <c r="I344" s="16">
        <v>985000</v>
      </c>
      <c r="J344" s="17">
        <f t="shared" si="233"/>
        <v>9850000</v>
      </c>
      <c r="K344" s="28">
        <v>650000</v>
      </c>
      <c r="L344" s="29">
        <f t="shared" si="234"/>
        <v>6500000</v>
      </c>
      <c r="M344" s="47">
        <f t="shared" si="225"/>
        <v>910523.66666666663</v>
      </c>
      <c r="N344" s="42">
        <f t="shared" si="235"/>
        <v>845392.75</v>
      </c>
      <c r="O344" s="43">
        <f t="shared" si="236"/>
        <v>-5.3474849411708325E-2</v>
      </c>
      <c r="P344" s="43">
        <f t="shared" si="237"/>
        <v>-1.2512823181887844E-2</v>
      </c>
      <c r="Q344" s="43">
        <f t="shared" si="238"/>
        <v>-0.16513892507358263</v>
      </c>
      <c r="R344" s="43">
        <f t="shared" si="239"/>
        <v>0.23112659766717891</v>
      </c>
      <c r="S344" s="21">
        <f t="shared" si="240"/>
        <v>141213.9108241465</v>
      </c>
      <c r="T344" s="22">
        <f t="shared" si="227"/>
        <v>986606.66082414647</v>
      </c>
      <c r="U344" s="22">
        <f t="shared" si="228"/>
        <v>704178.83917585353</v>
      </c>
      <c r="V344" s="21">
        <f t="shared" si="241"/>
        <v>890600</v>
      </c>
      <c r="W344" s="21">
        <f t="shared" si="242"/>
        <v>855971</v>
      </c>
      <c r="X344" s="21">
        <f t="shared" si="243"/>
        <v>985000</v>
      </c>
      <c r="Y344" s="21" t="str">
        <f t="shared" si="244"/>
        <v/>
      </c>
      <c r="Z344" s="23">
        <f t="shared" si="229"/>
        <v>910523.66666666663</v>
      </c>
      <c r="AA344" s="20">
        <f t="shared" si="230"/>
        <v>3</v>
      </c>
      <c r="AB344" s="1" t="s">
        <v>863</v>
      </c>
      <c r="AE344" s="54"/>
      <c r="AF344" s="56">
        <f t="shared" si="226"/>
        <v>0</v>
      </c>
    </row>
    <row r="345" spans="1:32" ht="38.25" hidden="1" x14ac:dyDescent="0.2">
      <c r="A345" s="5" t="s">
        <v>671</v>
      </c>
      <c r="B345" s="10" t="s">
        <v>672</v>
      </c>
      <c r="C345" s="9" t="s">
        <v>17</v>
      </c>
      <c r="D345" s="12">
        <v>10</v>
      </c>
      <c r="E345" s="38">
        <v>1331745</v>
      </c>
      <c r="F345" s="35">
        <f t="shared" si="231"/>
        <v>13317450</v>
      </c>
      <c r="G345" s="40">
        <v>1341373</v>
      </c>
      <c r="H345" s="25">
        <f t="shared" si="232"/>
        <v>13413730</v>
      </c>
      <c r="I345" s="16">
        <v>512000</v>
      </c>
      <c r="J345" s="17">
        <f t="shared" si="233"/>
        <v>5120000</v>
      </c>
      <c r="K345" s="28">
        <v>850000</v>
      </c>
      <c r="L345" s="29">
        <f t="shared" si="234"/>
        <v>8500000</v>
      </c>
      <c r="M345" s="47">
        <f t="shared" si="225"/>
        <v>1174372.6666666667</v>
      </c>
      <c r="N345" s="42">
        <f t="shared" si="235"/>
        <v>1008779.5</v>
      </c>
      <c r="O345" s="43">
        <f t="shared" si="236"/>
        <v>-0.32015470179558569</v>
      </c>
      <c r="P345" s="43">
        <f t="shared" si="237"/>
        <v>-0.32969890843340899</v>
      </c>
      <c r="Q345" s="43">
        <f t="shared" si="238"/>
        <v>0.49245598269988633</v>
      </c>
      <c r="R345" s="43">
        <f t="shared" si="239"/>
        <v>0.15739762752910824</v>
      </c>
      <c r="S345" s="21">
        <f t="shared" si="240"/>
        <v>402875.47773185035</v>
      </c>
      <c r="T345" s="22">
        <f t="shared" si="227"/>
        <v>1411654.9777318505</v>
      </c>
      <c r="U345" s="22">
        <f t="shared" si="228"/>
        <v>605904.02226814965</v>
      </c>
      <c r="V345" s="21">
        <f t="shared" si="241"/>
        <v>1331745</v>
      </c>
      <c r="W345" s="21">
        <f t="shared" si="242"/>
        <v>1341373</v>
      </c>
      <c r="X345" s="21" t="str">
        <f t="shared" si="243"/>
        <v/>
      </c>
      <c r="Y345" s="21">
        <f t="shared" si="244"/>
        <v>850000</v>
      </c>
      <c r="Z345" s="23">
        <f t="shared" si="229"/>
        <v>1174372.6666666667</v>
      </c>
      <c r="AA345" s="20">
        <f t="shared" si="230"/>
        <v>3</v>
      </c>
      <c r="AB345" s="1" t="s">
        <v>863</v>
      </c>
      <c r="AE345" s="54"/>
      <c r="AF345" s="56">
        <f t="shared" si="226"/>
        <v>0</v>
      </c>
    </row>
    <row r="346" spans="1:32" ht="25.5" hidden="1" x14ac:dyDescent="0.2">
      <c r="A346" s="5" t="s">
        <v>673</v>
      </c>
      <c r="B346" s="10" t="s">
        <v>674</v>
      </c>
      <c r="C346" s="9" t="s">
        <v>32</v>
      </c>
      <c r="D346" s="12">
        <v>10</v>
      </c>
      <c r="E346" s="38">
        <v>175600</v>
      </c>
      <c r="F346" s="35">
        <f t="shared" si="231"/>
        <v>1756000</v>
      </c>
      <c r="G346" s="40">
        <v>173334</v>
      </c>
      <c r="H346" s="25">
        <f t="shared" si="232"/>
        <v>1733340</v>
      </c>
      <c r="I346" s="16">
        <v>165000</v>
      </c>
      <c r="J346" s="17">
        <f t="shared" si="233"/>
        <v>1650000</v>
      </c>
      <c r="K346" s="28">
        <v>180000</v>
      </c>
      <c r="L346" s="29">
        <f t="shared" si="234"/>
        <v>1800000</v>
      </c>
      <c r="M346" s="47">
        <f>N346</f>
        <v>173483.5</v>
      </c>
      <c r="N346" s="46">
        <f t="shared" si="235"/>
        <v>173483.5</v>
      </c>
      <c r="O346" s="43">
        <f t="shared" si="236"/>
        <v>-1.2200007493508025E-2</v>
      </c>
      <c r="P346" s="43">
        <f t="shared" si="237"/>
        <v>8.6175342323624449E-4</v>
      </c>
      <c r="Q346" s="43">
        <f t="shared" si="238"/>
        <v>4.8900904120564803E-2</v>
      </c>
      <c r="R346" s="43">
        <f t="shared" si="239"/>
        <v>-3.7562650050293023E-2</v>
      </c>
      <c r="S346" s="21">
        <f t="shared" si="240"/>
        <v>6296.4663899682655</v>
      </c>
      <c r="T346" s="22">
        <f t="shared" si="227"/>
        <v>179779.96638996826</v>
      </c>
      <c r="U346" s="22">
        <f t="shared" si="228"/>
        <v>167187.03361003174</v>
      </c>
      <c r="V346" s="21">
        <f t="shared" si="241"/>
        <v>175600</v>
      </c>
      <c r="W346" s="21">
        <f t="shared" si="242"/>
        <v>173334</v>
      </c>
      <c r="X346" s="21" t="str">
        <f t="shared" si="243"/>
        <v/>
      </c>
      <c r="Y346" s="21" t="str">
        <f t="shared" si="244"/>
        <v/>
      </c>
      <c r="Z346" s="23">
        <f t="shared" si="229"/>
        <v>174467</v>
      </c>
      <c r="AA346" s="20">
        <f t="shared" si="230"/>
        <v>2</v>
      </c>
      <c r="AB346" s="44" t="s">
        <v>873</v>
      </c>
      <c r="AE346" s="54"/>
      <c r="AF346" s="56">
        <f t="shared" si="226"/>
        <v>0</v>
      </c>
    </row>
    <row r="347" spans="1:32" ht="51" hidden="1" x14ac:dyDescent="0.2">
      <c r="A347" s="5" t="s">
        <v>675</v>
      </c>
      <c r="B347" s="10" t="s">
        <v>676</v>
      </c>
      <c r="C347" s="9" t="s">
        <v>32</v>
      </c>
      <c r="D347" s="12">
        <v>10</v>
      </c>
      <c r="E347" s="38">
        <v>262300</v>
      </c>
      <c r="F347" s="35">
        <f t="shared" si="231"/>
        <v>2623000</v>
      </c>
      <c r="G347" s="40">
        <v>279324</v>
      </c>
      <c r="H347" s="25">
        <f t="shared" si="232"/>
        <v>2793240</v>
      </c>
      <c r="I347" s="15">
        <v>368000</v>
      </c>
      <c r="J347" s="17">
        <f t="shared" si="233"/>
        <v>3680000</v>
      </c>
      <c r="K347" s="28">
        <v>450000</v>
      </c>
      <c r="L347" s="29">
        <f t="shared" si="234"/>
        <v>4500000</v>
      </c>
      <c r="M347" s="47">
        <f t="shared" si="225"/>
        <v>303208</v>
      </c>
      <c r="N347" s="42">
        <f t="shared" si="235"/>
        <v>339906</v>
      </c>
      <c r="O347" s="43">
        <f t="shared" si="236"/>
        <v>0.22831606385294756</v>
      </c>
      <c r="P347" s="43">
        <f t="shared" si="237"/>
        <v>0.17823162874441756</v>
      </c>
      <c r="Q347" s="43">
        <f t="shared" si="238"/>
        <v>-8.2652262684389299E-2</v>
      </c>
      <c r="R347" s="43">
        <f t="shared" si="239"/>
        <v>-0.32389542991297593</v>
      </c>
      <c r="S347" s="21">
        <f t="shared" si="240"/>
        <v>86800.214346893568</v>
      </c>
      <c r="T347" s="22">
        <f t="shared" si="227"/>
        <v>426706.2143468936</v>
      </c>
      <c r="U347" s="22">
        <f t="shared" si="228"/>
        <v>253105.78565310643</v>
      </c>
      <c r="V347" s="21">
        <f t="shared" si="241"/>
        <v>262300</v>
      </c>
      <c r="W347" s="21">
        <f t="shared" si="242"/>
        <v>279324</v>
      </c>
      <c r="X347" s="21">
        <f t="shared" si="243"/>
        <v>368000</v>
      </c>
      <c r="Y347" s="21" t="str">
        <f t="shared" si="244"/>
        <v/>
      </c>
      <c r="Z347" s="23">
        <f t="shared" si="229"/>
        <v>303208</v>
      </c>
      <c r="AA347" s="20">
        <f t="shared" si="230"/>
        <v>3</v>
      </c>
      <c r="AB347" s="1" t="s">
        <v>863</v>
      </c>
      <c r="AE347" s="54"/>
      <c r="AF347" s="56">
        <f t="shared" si="226"/>
        <v>0</v>
      </c>
    </row>
    <row r="348" spans="1:32" ht="38.25" hidden="1" x14ac:dyDescent="0.2">
      <c r="A348" s="5" t="s">
        <v>677</v>
      </c>
      <c r="B348" s="10" t="s">
        <v>678</v>
      </c>
      <c r="C348" s="9" t="s">
        <v>17</v>
      </c>
      <c r="D348" s="12">
        <v>10</v>
      </c>
      <c r="E348" s="38">
        <v>326424</v>
      </c>
      <c r="F348" s="35">
        <f t="shared" si="231"/>
        <v>3264240</v>
      </c>
      <c r="G348" s="40">
        <v>351122</v>
      </c>
      <c r="H348" s="25">
        <f t="shared" si="232"/>
        <v>3511220</v>
      </c>
      <c r="I348" s="15">
        <v>370000</v>
      </c>
      <c r="J348" s="17">
        <f t="shared" si="233"/>
        <v>3700000</v>
      </c>
      <c r="K348" s="28">
        <v>450000</v>
      </c>
      <c r="L348" s="29">
        <f t="shared" si="234"/>
        <v>4500000</v>
      </c>
      <c r="M348" s="47">
        <f t="shared" si="225"/>
        <v>349182</v>
      </c>
      <c r="N348" s="42">
        <f t="shared" si="235"/>
        <v>374386.5</v>
      </c>
      <c r="O348" s="43">
        <f t="shared" si="236"/>
        <v>0.12810958728479793</v>
      </c>
      <c r="P348" s="43">
        <f t="shared" si="237"/>
        <v>6.2140328243673326E-2</v>
      </c>
      <c r="Q348" s="43">
        <f t="shared" si="238"/>
        <v>1.1716501529836165E-2</v>
      </c>
      <c r="R348" s="43">
        <f t="shared" si="239"/>
        <v>-0.20196641705830731</v>
      </c>
      <c r="S348" s="21">
        <f t="shared" si="240"/>
        <v>53473.610722174599</v>
      </c>
      <c r="T348" s="22">
        <f t="shared" si="227"/>
        <v>427860.11072217458</v>
      </c>
      <c r="U348" s="22">
        <f t="shared" si="228"/>
        <v>320912.88927782542</v>
      </c>
      <c r="V348" s="21">
        <f t="shared" si="241"/>
        <v>326424</v>
      </c>
      <c r="W348" s="21">
        <f t="shared" si="242"/>
        <v>351122</v>
      </c>
      <c r="X348" s="21">
        <f t="shared" si="243"/>
        <v>370000</v>
      </c>
      <c r="Y348" s="21" t="str">
        <f t="shared" si="244"/>
        <v/>
      </c>
      <c r="Z348" s="23">
        <f t="shared" si="229"/>
        <v>349182</v>
      </c>
      <c r="AA348" s="20">
        <f t="shared" si="230"/>
        <v>3</v>
      </c>
      <c r="AB348" s="1" t="s">
        <v>863</v>
      </c>
      <c r="AE348" s="54"/>
      <c r="AF348" s="56">
        <f t="shared" si="226"/>
        <v>0</v>
      </c>
    </row>
    <row r="349" spans="1:32" ht="38.25" hidden="1" x14ac:dyDescent="0.2">
      <c r="A349" s="5" t="s">
        <v>679</v>
      </c>
      <c r="B349" s="10" t="s">
        <v>680</v>
      </c>
      <c r="C349" s="9" t="s">
        <v>17</v>
      </c>
      <c r="D349" s="12">
        <v>10</v>
      </c>
      <c r="E349" s="38">
        <v>423844</v>
      </c>
      <c r="F349" s="35">
        <f t="shared" si="231"/>
        <v>4238440</v>
      </c>
      <c r="G349" s="40">
        <v>442009</v>
      </c>
      <c r="H349" s="25">
        <f t="shared" si="232"/>
        <v>4420090</v>
      </c>
      <c r="I349" s="15">
        <v>370000</v>
      </c>
      <c r="J349" s="17">
        <f t="shared" si="233"/>
        <v>3700000</v>
      </c>
      <c r="K349" s="28">
        <v>400000</v>
      </c>
      <c r="L349" s="29">
        <f t="shared" si="234"/>
        <v>4000000</v>
      </c>
      <c r="M349" s="47">
        <f t="shared" ref="M349:M350" si="246">N349</f>
        <v>408963.25</v>
      </c>
      <c r="N349" s="46">
        <f t="shared" si="235"/>
        <v>408963.25</v>
      </c>
      <c r="O349" s="43">
        <f t="shared" si="236"/>
        <v>-3.6386521282780304E-2</v>
      </c>
      <c r="P349" s="43">
        <f t="shared" si="237"/>
        <v>-8.0803715248252805E-2</v>
      </c>
      <c r="Q349" s="43">
        <f t="shared" si="238"/>
        <v>9.5273230540885989E-2</v>
      </c>
      <c r="R349" s="43">
        <f t="shared" si="239"/>
        <v>2.1917005990147009E-2</v>
      </c>
      <c r="S349" s="21">
        <f t="shared" si="240"/>
        <v>31155.165514726446</v>
      </c>
      <c r="T349" s="22">
        <f t="shared" si="227"/>
        <v>440118.41551472642</v>
      </c>
      <c r="U349" s="22">
        <f t="shared" si="228"/>
        <v>377808.08448527358</v>
      </c>
      <c r="V349" s="21">
        <f t="shared" si="241"/>
        <v>423844</v>
      </c>
      <c r="W349" s="21" t="str">
        <f t="shared" si="242"/>
        <v/>
      </c>
      <c r="X349" s="21" t="str">
        <f t="shared" si="243"/>
        <v/>
      </c>
      <c r="Y349" s="21">
        <f t="shared" si="244"/>
        <v>400000</v>
      </c>
      <c r="Z349" s="23">
        <f t="shared" si="229"/>
        <v>411922</v>
      </c>
      <c r="AA349" s="20">
        <f t="shared" si="230"/>
        <v>2</v>
      </c>
      <c r="AB349" s="44" t="s">
        <v>873</v>
      </c>
      <c r="AE349" s="54"/>
      <c r="AF349" s="56">
        <f t="shared" si="226"/>
        <v>0</v>
      </c>
    </row>
    <row r="350" spans="1:32" ht="38.25" hidden="1" x14ac:dyDescent="0.2">
      <c r="A350" s="5" t="s">
        <v>681</v>
      </c>
      <c r="B350" s="10" t="s">
        <v>682</v>
      </c>
      <c r="C350" s="9" t="s">
        <v>17</v>
      </c>
      <c r="D350" s="12">
        <v>10</v>
      </c>
      <c r="E350" s="38">
        <v>398520</v>
      </c>
      <c r="F350" s="35">
        <f t="shared" si="231"/>
        <v>3985200</v>
      </c>
      <c r="G350" s="40">
        <v>407231</v>
      </c>
      <c r="H350" s="25">
        <f t="shared" si="232"/>
        <v>4072310</v>
      </c>
      <c r="I350" s="15">
        <v>350000</v>
      </c>
      <c r="J350" s="17">
        <f t="shared" si="233"/>
        <v>3500000</v>
      </c>
      <c r="K350" s="28">
        <v>450000</v>
      </c>
      <c r="L350" s="29">
        <f t="shared" si="234"/>
        <v>4500000</v>
      </c>
      <c r="M350" s="47">
        <f t="shared" si="246"/>
        <v>401437.75</v>
      </c>
      <c r="N350" s="46">
        <f t="shared" si="235"/>
        <v>401437.75</v>
      </c>
      <c r="O350" s="43">
        <f t="shared" si="236"/>
        <v>7.2682501832476154E-3</v>
      </c>
      <c r="P350" s="43">
        <f t="shared" si="237"/>
        <v>-1.4431253662616328E-2</v>
      </c>
      <c r="Q350" s="43">
        <f t="shared" si="238"/>
        <v>0.1281338140222239</v>
      </c>
      <c r="R350" s="43">
        <f t="shared" si="239"/>
        <v>-0.12097081054285508</v>
      </c>
      <c r="S350" s="21">
        <f t="shared" si="240"/>
        <v>41013.04370055133</v>
      </c>
      <c r="T350" s="22">
        <f t="shared" si="227"/>
        <v>442450.79370055132</v>
      </c>
      <c r="U350" s="22">
        <f t="shared" si="228"/>
        <v>360424.70629944868</v>
      </c>
      <c r="V350" s="21">
        <f t="shared" si="241"/>
        <v>398520</v>
      </c>
      <c r="W350" s="21">
        <f t="shared" si="242"/>
        <v>407231</v>
      </c>
      <c r="X350" s="21" t="str">
        <f t="shared" si="243"/>
        <v/>
      </c>
      <c r="Y350" s="21" t="str">
        <f t="shared" si="244"/>
        <v/>
      </c>
      <c r="Z350" s="23">
        <f t="shared" si="229"/>
        <v>402875.5</v>
      </c>
      <c r="AA350" s="20">
        <f t="shared" si="230"/>
        <v>2</v>
      </c>
      <c r="AB350" s="44" t="s">
        <v>873</v>
      </c>
      <c r="AE350" s="54"/>
      <c r="AF350" s="56">
        <f t="shared" si="226"/>
        <v>0</v>
      </c>
    </row>
    <row r="351" spans="1:32" ht="15" hidden="1" x14ac:dyDescent="0.2">
      <c r="A351" s="5" t="s">
        <v>683</v>
      </c>
      <c r="B351" s="10" t="s">
        <v>684</v>
      </c>
      <c r="C351" s="9" t="s">
        <v>32</v>
      </c>
      <c r="D351" s="12">
        <v>30</v>
      </c>
      <c r="E351" s="38">
        <v>415187</v>
      </c>
      <c r="F351" s="35">
        <f t="shared" si="231"/>
        <v>12455610</v>
      </c>
      <c r="G351" s="40">
        <v>443683</v>
      </c>
      <c r="H351" s="25">
        <f t="shared" si="232"/>
        <v>13310490</v>
      </c>
      <c r="I351" s="16">
        <v>205000</v>
      </c>
      <c r="J351" s="17">
        <f t="shared" si="233"/>
        <v>6150000</v>
      </c>
      <c r="K351" s="28">
        <v>250000</v>
      </c>
      <c r="L351" s="29">
        <f t="shared" si="234"/>
        <v>7500000</v>
      </c>
      <c r="M351" s="47">
        <f t="shared" ref="M351:M414" si="247">Z351</f>
        <v>369623.33333333331</v>
      </c>
      <c r="N351" s="42">
        <f t="shared" si="235"/>
        <v>328467.5</v>
      </c>
      <c r="O351" s="43">
        <f t="shared" si="236"/>
        <v>-0.26401242132022196</v>
      </c>
      <c r="P351" s="43">
        <f t="shared" si="237"/>
        <v>-0.35076681863502479</v>
      </c>
      <c r="Q351" s="43">
        <f t="shared" si="238"/>
        <v>0.37588954767214411</v>
      </c>
      <c r="R351" s="43">
        <f t="shared" si="239"/>
        <v>0.23888969228310264</v>
      </c>
      <c r="S351" s="21">
        <f t="shared" si="240"/>
        <v>118597.71671916792</v>
      </c>
      <c r="T351" s="22">
        <f t="shared" si="227"/>
        <v>447065.21671916789</v>
      </c>
      <c r="U351" s="22">
        <f t="shared" si="228"/>
        <v>209869.78328083208</v>
      </c>
      <c r="V351" s="21">
        <f t="shared" si="241"/>
        <v>415187</v>
      </c>
      <c r="W351" s="21">
        <f t="shared" si="242"/>
        <v>443683</v>
      </c>
      <c r="X351" s="21" t="str">
        <f t="shared" si="243"/>
        <v/>
      </c>
      <c r="Y351" s="21">
        <f t="shared" si="244"/>
        <v>250000</v>
      </c>
      <c r="Z351" s="23">
        <f t="shared" si="229"/>
        <v>369623.33333333331</v>
      </c>
      <c r="AA351" s="20">
        <f t="shared" si="230"/>
        <v>3</v>
      </c>
      <c r="AB351" s="1" t="s">
        <v>863</v>
      </c>
      <c r="AE351" s="54"/>
      <c r="AF351" s="56">
        <f t="shared" si="226"/>
        <v>0</v>
      </c>
    </row>
    <row r="352" spans="1:32" s="61" customFormat="1" ht="345" customHeight="1" x14ac:dyDescent="0.2">
      <c r="A352" s="74" t="s">
        <v>685</v>
      </c>
      <c r="B352" s="116" t="s">
        <v>686</v>
      </c>
      <c r="C352" s="77" t="s">
        <v>32</v>
      </c>
      <c r="D352" s="189">
        <v>10</v>
      </c>
      <c r="E352" s="190">
        <v>200049</v>
      </c>
      <c r="F352" s="183">
        <f t="shared" si="231"/>
        <v>2000490</v>
      </c>
      <c r="G352" s="191">
        <v>201793</v>
      </c>
      <c r="H352" s="184">
        <f t="shared" si="232"/>
        <v>2017930</v>
      </c>
      <c r="I352" s="188">
        <v>206500</v>
      </c>
      <c r="J352" s="224">
        <f t="shared" si="233"/>
        <v>2065000</v>
      </c>
      <c r="K352" s="192">
        <v>650000</v>
      </c>
      <c r="L352" s="220">
        <f t="shared" si="234"/>
        <v>6500000</v>
      </c>
      <c r="M352" s="85">
        <f t="shared" si="247"/>
        <v>202780.66666666666</v>
      </c>
      <c r="N352" s="225">
        <f t="shared" si="235"/>
        <v>314585.5</v>
      </c>
      <c r="O352" s="226">
        <f t="shared" si="236"/>
        <v>0.36408702880456978</v>
      </c>
      <c r="P352" s="226">
        <f t="shared" si="237"/>
        <v>0.35854322592745058</v>
      </c>
      <c r="Q352" s="226">
        <f t="shared" si="238"/>
        <v>0.34358067997412467</v>
      </c>
      <c r="R352" s="226">
        <f t="shared" si="239"/>
        <v>-1.0662109347061453</v>
      </c>
      <c r="S352" s="227">
        <f t="shared" si="240"/>
        <v>223626.26560774713</v>
      </c>
      <c r="T352" s="228">
        <f t="shared" si="227"/>
        <v>538211.76560774713</v>
      </c>
      <c r="U352" s="228">
        <f t="shared" si="228"/>
        <v>90959.234392252867</v>
      </c>
      <c r="V352" s="227">
        <f t="shared" si="241"/>
        <v>200049</v>
      </c>
      <c r="W352" s="227">
        <f t="shared" si="242"/>
        <v>201793</v>
      </c>
      <c r="X352" s="227">
        <f t="shared" si="243"/>
        <v>206500</v>
      </c>
      <c r="Y352" s="227" t="str">
        <f t="shared" si="244"/>
        <v/>
      </c>
      <c r="Z352" s="86">
        <f t="shared" si="229"/>
        <v>202780.66666666666</v>
      </c>
      <c r="AA352" s="229">
        <f t="shared" si="230"/>
        <v>3</v>
      </c>
      <c r="AB352" s="73" t="s">
        <v>863</v>
      </c>
      <c r="AC352" s="73"/>
      <c r="AD352" s="73"/>
      <c r="AE352" s="186">
        <v>3</v>
      </c>
      <c r="AF352" s="187">
        <f t="shared" si="226"/>
        <v>608342</v>
      </c>
    </row>
    <row r="353" spans="1:32" ht="15" hidden="1" x14ac:dyDescent="0.2">
      <c r="A353" s="5" t="s">
        <v>687</v>
      </c>
      <c r="B353" s="10" t="s">
        <v>688</v>
      </c>
      <c r="C353" s="9" t="s">
        <v>32</v>
      </c>
      <c r="D353" s="12">
        <v>10</v>
      </c>
      <c r="E353" s="38">
        <v>35286</v>
      </c>
      <c r="F353" s="35">
        <f t="shared" si="231"/>
        <v>352860</v>
      </c>
      <c r="G353" s="40">
        <v>35254</v>
      </c>
      <c r="H353" s="25">
        <f t="shared" si="232"/>
        <v>352540</v>
      </c>
      <c r="I353" s="16">
        <v>245300</v>
      </c>
      <c r="J353" s="17">
        <f t="shared" si="233"/>
        <v>2453000</v>
      </c>
      <c r="K353" s="28">
        <v>450000</v>
      </c>
      <c r="L353" s="29">
        <f t="shared" si="234"/>
        <v>4500000</v>
      </c>
      <c r="M353" s="47">
        <f t="shared" si="247"/>
        <v>105280</v>
      </c>
      <c r="N353" s="42">
        <f t="shared" si="235"/>
        <v>191460</v>
      </c>
      <c r="O353" s="43">
        <f t="shared" si="236"/>
        <v>0.81570040739580074</v>
      </c>
      <c r="P353" s="43">
        <f t="shared" si="237"/>
        <v>0.8158675441345451</v>
      </c>
      <c r="Q353" s="43">
        <f t="shared" si="238"/>
        <v>-0.28120756293742821</v>
      </c>
      <c r="R353" s="43">
        <f t="shared" si="239"/>
        <v>-1.3503603885929176</v>
      </c>
      <c r="S353" s="21">
        <f t="shared" si="240"/>
        <v>198773.16209857573</v>
      </c>
      <c r="T353" s="22">
        <f t="shared" si="227"/>
        <v>390233.16209857573</v>
      </c>
      <c r="U353" s="22">
        <f t="shared" si="228"/>
        <v>-7313.1620985757327</v>
      </c>
      <c r="V353" s="21">
        <f t="shared" si="241"/>
        <v>35286</v>
      </c>
      <c r="W353" s="21">
        <f t="shared" si="242"/>
        <v>35254</v>
      </c>
      <c r="X353" s="21">
        <f t="shared" si="243"/>
        <v>245300</v>
      </c>
      <c r="Y353" s="21" t="str">
        <f t="shared" si="244"/>
        <v/>
      </c>
      <c r="Z353" s="23">
        <f t="shared" si="229"/>
        <v>105280</v>
      </c>
      <c r="AA353" s="20">
        <f t="shared" si="230"/>
        <v>3</v>
      </c>
      <c r="AB353" s="1" t="s">
        <v>863</v>
      </c>
      <c r="AE353" s="54"/>
      <c r="AF353" s="56">
        <f t="shared" si="226"/>
        <v>0</v>
      </c>
    </row>
    <row r="354" spans="1:32" ht="15" hidden="1" x14ac:dyDescent="0.2">
      <c r="A354" s="5" t="s">
        <v>689</v>
      </c>
      <c r="B354" s="10" t="s">
        <v>690</v>
      </c>
      <c r="C354" s="9" t="s">
        <v>32</v>
      </c>
      <c r="D354" s="12">
        <v>10</v>
      </c>
      <c r="E354" s="38">
        <v>32200</v>
      </c>
      <c r="F354" s="35">
        <f t="shared" si="231"/>
        <v>322000</v>
      </c>
      <c r="G354" s="40">
        <v>29830</v>
      </c>
      <c r="H354" s="25">
        <f t="shared" si="232"/>
        <v>298300</v>
      </c>
      <c r="I354" s="16">
        <v>165000</v>
      </c>
      <c r="J354" s="17">
        <f t="shared" si="233"/>
        <v>1650000</v>
      </c>
      <c r="K354" s="28">
        <v>350000</v>
      </c>
      <c r="L354" s="29">
        <f t="shared" si="234"/>
        <v>3500000</v>
      </c>
      <c r="M354" s="47">
        <f t="shared" si="247"/>
        <v>75676.666666666672</v>
      </c>
      <c r="N354" s="42">
        <f t="shared" si="235"/>
        <v>144257.5</v>
      </c>
      <c r="O354" s="43">
        <f t="shared" si="236"/>
        <v>0.77678803528412732</v>
      </c>
      <c r="P354" s="43">
        <f t="shared" si="237"/>
        <v>0.79321699045110305</v>
      </c>
      <c r="Q354" s="43">
        <f t="shared" si="238"/>
        <v>-0.14378801795400586</v>
      </c>
      <c r="R354" s="43">
        <f t="shared" si="239"/>
        <v>-1.4262170077812244</v>
      </c>
      <c r="S354" s="21">
        <f t="shared" si="240"/>
        <v>151008.56893456963</v>
      </c>
      <c r="T354" s="22">
        <f t="shared" si="227"/>
        <v>295266.0689345696</v>
      </c>
      <c r="U354" s="22">
        <f t="shared" si="228"/>
        <v>-6751.0689345696301</v>
      </c>
      <c r="V354" s="21">
        <f t="shared" si="241"/>
        <v>32200</v>
      </c>
      <c r="W354" s="21">
        <f t="shared" si="242"/>
        <v>29830</v>
      </c>
      <c r="X354" s="21">
        <f t="shared" si="243"/>
        <v>165000</v>
      </c>
      <c r="Y354" s="21" t="str">
        <f t="shared" si="244"/>
        <v/>
      </c>
      <c r="Z354" s="23">
        <f t="shared" si="229"/>
        <v>75676.666666666672</v>
      </c>
      <c r="AA354" s="20">
        <f t="shared" si="230"/>
        <v>3</v>
      </c>
      <c r="AB354" s="1" t="s">
        <v>863</v>
      </c>
      <c r="AE354" s="54"/>
      <c r="AF354" s="56">
        <f t="shared" si="226"/>
        <v>0</v>
      </c>
    </row>
    <row r="355" spans="1:32" ht="38.25" hidden="1" x14ac:dyDescent="0.2">
      <c r="A355" s="5" t="s">
        <v>691</v>
      </c>
      <c r="B355" s="10" t="s">
        <v>692</v>
      </c>
      <c r="C355" s="9" t="s">
        <v>32</v>
      </c>
      <c r="D355" s="12">
        <v>10</v>
      </c>
      <c r="E355" s="38">
        <v>37865</v>
      </c>
      <c r="F355" s="35">
        <f t="shared" si="231"/>
        <v>378650</v>
      </c>
      <c r="G355" s="40">
        <v>34602</v>
      </c>
      <c r="H355" s="25">
        <f t="shared" si="232"/>
        <v>346020</v>
      </c>
      <c r="I355" s="15">
        <v>186800</v>
      </c>
      <c r="J355" s="17">
        <f t="shared" si="233"/>
        <v>1868000</v>
      </c>
      <c r="K355" s="28">
        <v>400000</v>
      </c>
      <c r="L355" s="29">
        <f t="shared" si="234"/>
        <v>4000000</v>
      </c>
      <c r="M355" s="47">
        <f t="shared" si="247"/>
        <v>86422.333333333328</v>
      </c>
      <c r="N355" s="42">
        <f t="shared" si="235"/>
        <v>164816.75</v>
      </c>
      <c r="O355" s="43">
        <f t="shared" si="236"/>
        <v>0.77026000087976498</v>
      </c>
      <c r="P355" s="43">
        <f t="shared" si="237"/>
        <v>0.79005774595118516</v>
      </c>
      <c r="Q355" s="43">
        <f t="shared" si="238"/>
        <v>-0.1333799507634994</v>
      </c>
      <c r="R355" s="43">
        <f t="shared" si="239"/>
        <v>-1.4269377960674507</v>
      </c>
      <c r="S355" s="21">
        <f t="shared" si="240"/>
        <v>172111.4486863575</v>
      </c>
      <c r="T355" s="22">
        <f t="shared" si="227"/>
        <v>336928.19868635747</v>
      </c>
      <c r="U355" s="22">
        <f t="shared" si="228"/>
        <v>-7294.6986863575003</v>
      </c>
      <c r="V355" s="21">
        <f t="shared" si="241"/>
        <v>37865</v>
      </c>
      <c r="W355" s="21">
        <f t="shared" si="242"/>
        <v>34602</v>
      </c>
      <c r="X355" s="21">
        <f t="shared" si="243"/>
        <v>186800</v>
      </c>
      <c r="Y355" s="21" t="str">
        <f t="shared" si="244"/>
        <v/>
      </c>
      <c r="Z355" s="23">
        <f t="shared" si="229"/>
        <v>86422.333333333328</v>
      </c>
      <c r="AA355" s="20">
        <f t="shared" si="230"/>
        <v>3</v>
      </c>
      <c r="AB355" s="1" t="s">
        <v>863</v>
      </c>
      <c r="AE355" s="54"/>
      <c r="AF355" s="56">
        <f t="shared" si="226"/>
        <v>0</v>
      </c>
    </row>
    <row r="356" spans="1:32" ht="15" hidden="1" x14ac:dyDescent="0.2">
      <c r="A356" s="5" t="s">
        <v>693</v>
      </c>
      <c r="B356" s="10" t="s">
        <v>694</v>
      </c>
      <c r="C356" s="9" t="s">
        <v>32</v>
      </c>
      <c r="D356" s="12">
        <v>15</v>
      </c>
      <c r="E356" s="38">
        <v>410000</v>
      </c>
      <c r="F356" s="35">
        <f t="shared" si="231"/>
        <v>6150000</v>
      </c>
      <c r="G356" s="40">
        <v>434474</v>
      </c>
      <c r="H356" s="25">
        <f t="shared" si="232"/>
        <v>6517110</v>
      </c>
      <c r="I356" s="16">
        <v>123000</v>
      </c>
      <c r="J356" s="17">
        <f t="shared" si="233"/>
        <v>1845000</v>
      </c>
      <c r="K356" s="28">
        <v>200000</v>
      </c>
      <c r="L356" s="29">
        <f t="shared" si="234"/>
        <v>3000000</v>
      </c>
      <c r="M356" s="47">
        <f t="shared" si="247"/>
        <v>348158</v>
      </c>
      <c r="N356" s="42">
        <f t="shared" si="235"/>
        <v>291868.5</v>
      </c>
      <c r="O356" s="43">
        <f t="shared" si="236"/>
        <v>-0.40474220410904227</v>
      </c>
      <c r="P356" s="43">
        <f t="shared" si="237"/>
        <v>-0.48859503509285851</v>
      </c>
      <c r="Q356" s="43">
        <f t="shared" si="238"/>
        <v>0.57857733876728734</v>
      </c>
      <c r="R356" s="43">
        <f t="shared" si="239"/>
        <v>0.31475990043461355</v>
      </c>
      <c r="S356" s="21">
        <f t="shared" si="240"/>
        <v>154107.9399933696</v>
      </c>
      <c r="T356" s="22">
        <f t="shared" si="227"/>
        <v>445976.43999336963</v>
      </c>
      <c r="U356" s="22">
        <f t="shared" si="228"/>
        <v>137760.5600066304</v>
      </c>
      <c r="V356" s="21">
        <f t="shared" si="241"/>
        <v>410000</v>
      </c>
      <c r="W356" s="21">
        <f t="shared" si="242"/>
        <v>434474</v>
      </c>
      <c r="X356" s="21" t="str">
        <f t="shared" si="243"/>
        <v/>
      </c>
      <c r="Y356" s="21">
        <f t="shared" si="244"/>
        <v>200000</v>
      </c>
      <c r="Z356" s="23">
        <f t="shared" si="229"/>
        <v>348158</v>
      </c>
      <c r="AA356" s="20">
        <f t="shared" si="230"/>
        <v>3</v>
      </c>
      <c r="AB356" s="1" t="s">
        <v>863</v>
      </c>
      <c r="AE356" s="54"/>
      <c r="AF356" s="56">
        <f t="shared" si="226"/>
        <v>0</v>
      </c>
    </row>
    <row r="357" spans="1:32" ht="25.5" hidden="1" x14ac:dyDescent="0.2">
      <c r="A357" s="5" t="s">
        <v>695</v>
      </c>
      <c r="B357" s="10" t="s">
        <v>696</v>
      </c>
      <c r="C357" s="9" t="s">
        <v>17</v>
      </c>
      <c r="D357" s="12">
        <v>10</v>
      </c>
      <c r="E357" s="38">
        <v>294116</v>
      </c>
      <c r="F357" s="35">
        <f t="shared" si="231"/>
        <v>2941160</v>
      </c>
      <c r="G357" s="40">
        <v>291965</v>
      </c>
      <c r="H357" s="25">
        <f t="shared" si="232"/>
        <v>2919650</v>
      </c>
      <c r="I357" s="16">
        <v>865000</v>
      </c>
      <c r="J357" s="17">
        <f t="shared" si="233"/>
        <v>8650000</v>
      </c>
      <c r="K357" s="28">
        <v>950000</v>
      </c>
      <c r="L357" s="29">
        <f t="shared" si="234"/>
        <v>9500000</v>
      </c>
      <c r="M357" s="47">
        <f t="shared" si="247"/>
        <v>600270.25</v>
      </c>
      <c r="N357" s="42">
        <f t="shared" si="235"/>
        <v>600270.25</v>
      </c>
      <c r="O357" s="43">
        <f t="shared" si="236"/>
        <v>0.5100273585106041</v>
      </c>
      <c r="P357" s="43">
        <f t="shared" si="237"/>
        <v>0.51361074449383426</v>
      </c>
      <c r="Q357" s="43">
        <f t="shared" si="238"/>
        <v>-0.44101760831891967</v>
      </c>
      <c r="R357" s="43">
        <f t="shared" si="239"/>
        <v>-0.58262049468551869</v>
      </c>
      <c r="S357" s="21">
        <f t="shared" si="240"/>
        <v>356452.5637167588</v>
      </c>
      <c r="T357" s="22">
        <f t="shared" si="227"/>
        <v>956722.81371675874</v>
      </c>
      <c r="U357" s="22">
        <f t="shared" si="228"/>
        <v>243817.6862832412</v>
      </c>
      <c r="V357" s="21">
        <f t="shared" si="241"/>
        <v>294116</v>
      </c>
      <c r="W357" s="21">
        <f t="shared" si="242"/>
        <v>291965</v>
      </c>
      <c r="X357" s="21">
        <f t="shared" si="243"/>
        <v>865000</v>
      </c>
      <c r="Y357" s="21">
        <f t="shared" si="244"/>
        <v>950000</v>
      </c>
      <c r="Z357" s="23">
        <f t="shared" si="229"/>
        <v>600270.25</v>
      </c>
      <c r="AA357" s="20">
        <f t="shared" si="230"/>
        <v>4</v>
      </c>
      <c r="AB357" s="1" t="s">
        <v>863</v>
      </c>
      <c r="AE357" s="54"/>
      <c r="AF357" s="56">
        <f t="shared" si="226"/>
        <v>0</v>
      </c>
    </row>
    <row r="358" spans="1:32" ht="25.5" hidden="1" x14ac:dyDescent="0.2">
      <c r="A358" s="5" t="s">
        <v>697</v>
      </c>
      <c r="B358" s="10" t="s">
        <v>698</v>
      </c>
      <c r="C358" s="9" t="s">
        <v>17</v>
      </c>
      <c r="D358" s="12">
        <v>10</v>
      </c>
      <c r="E358" s="38">
        <v>1245000</v>
      </c>
      <c r="F358" s="35">
        <f t="shared" si="231"/>
        <v>12450000</v>
      </c>
      <c r="G358" s="40">
        <v>1155394</v>
      </c>
      <c r="H358" s="25">
        <f t="shared" si="232"/>
        <v>11553940</v>
      </c>
      <c r="I358" s="16">
        <v>562000</v>
      </c>
      <c r="J358" s="17">
        <f t="shared" si="233"/>
        <v>5620000</v>
      </c>
      <c r="K358" s="28">
        <v>850000</v>
      </c>
      <c r="L358" s="29">
        <f t="shared" si="234"/>
        <v>8500000</v>
      </c>
      <c r="M358" s="47">
        <f t="shared" si="247"/>
        <v>1083464.6666666667</v>
      </c>
      <c r="N358" s="42">
        <f t="shared" si="235"/>
        <v>953098.5</v>
      </c>
      <c r="O358" s="43">
        <f t="shared" si="236"/>
        <v>-0.3062658266695415</v>
      </c>
      <c r="P358" s="43">
        <f t="shared" si="237"/>
        <v>-0.21225036027231181</v>
      </c>
      <c r="Q358" s="43">
        <f t="shared" si="238"/>
        <v>0.41034426137487368</v>
      </c>
      <c r="R358" s="43">
        <f t="shared" si="239"/>
        <v>0.10817192556697974</v>
      </c>
      <c r="S358" s="21">
        <f t="shared" si="240"/>
        <v>310761.05098451447</v>
      </c>
      <c r="T358" s="22">
        <f t="shared" si="227"/>
        <v>1263859.5509845144</v>
      </c>
      <c r="U358" s="22">
        <f t="shared" si="228"/>
        <v>642337.44901548559</v>
      </c>
      <c r="V358" s="21">
        <f t="shared" si="241"/>
        <v>1245000</v>
      </c>
      <c r="W358" s="21">
        <f t="shared" si="242"/>
        <v>1155394</v>
      </c>
      <c r="X358" s="21" t="str">
        <f t="shared" si="243"/>
        <v/>
      </c>
      <c r="Y358" s="21">
        <f t="shared" si="244"/>
        <v>850000</v>
      </c>
      <c r="Z358" s="23">
        <f t="shared" si="229"/>
        <v>1083464.6666666667</v>
      </c>
      <c r="AA358" s="20">
        <f t="shared" si="230"/>
        <v>3</v>
      </c>
      <c r="AB358" s="1" t="s">
        <v>863</v>
      </c>
      <c r="AE358" s="54"/>
      <c r="AF358" s="56">
        <f t="shared" si="226"/>
        <v>0</v>
      </c>
    </row>
    <row r="359" spans="1:32" s="61" customFormat="1" ht="345" customHeight="1" x14ac:dyDescent="0.2">
      <c r="A359" s="74" t="s">
        <v>699</v>
      </c>
      <c r="B359" s="116" t="s">
        <v>700</v>
      </c>
      <c r="C359" s="77" t="s">
        <v>17</v>
      </c>
      <c r="D359" s="189">
        <v>10</v>
      </c>
      <c r="E359" s="190">
        <v>535823</v>
      </c>
      <c r="F359" s="183">
        <f t="shared" si="231"/>
        <v>5358230</v>
      </c>
      <c r="G359" s="191">
        <v>564620</v>
      </c>
      <c r="H359" s="184">
        <f t="shared" si="232"/>
        <v>5646200</v>
      </c>
      <c r="I359" s="188">
        <v>1256000</v>
      </c>
      <c r="J359" s="224">
        <f t="shared" si="233"/>
        <v>12560000</v>
      </c>
      <c r="K359" s="192">
        <v>450000</v>
      </c>
      <c r="L359" s="220">
        <f t="shared" si="234"/>
        <v>4500000</v>
      </c>
      <c r="M359" s="85">
        <f t="shared" si="247"/>
        <v>516814.33333333331</v>
      </c>
      <c r="N359" s="225">
        <f t="shared" si="235"/>
        <v>701610.75</v>
      </c>
      <c r="O359" s="226">
        <f t="shared" si="236"/>
        <v>0.2362959090920429</v>
      </c>
      <c r="P359" s="226">
        <f t="shared" si="237"/>
        <v>0.19525178312903557</v>
      </c>
      <c r="Q359" s="226">
        <f t="shared" si="238"/>
        <v>-0.79016641349922301</v>
      </c>
      <c r="R359" s="226">
        <f t="shared" si="239"/>
        <v>0.35861872127814465</v>
      </c>
      <c r="S359" s="227">
        <f t="shared" si="240"/>
        <v>372785.6639172837</v>
      </c>
      <c r="T359" s="228">
        <f t="shared" si="227"/>
        <v>1074396.4139172838</v>
      </c>
      <c r="U359" s="228">
        <f t="shared" si="228"/>
        <v>328825.0860827163</v>
      </c>
      <c r="V359" s="227">
        <f t="shared" si="241"/>
        <v>535823</v>
      </c>
      <c r="W359" s="227">
        <f t="shared" si="242"/>
        <v>564620</v>
      </c>
      <c r="X359" s="227" t="str">
        <f t="shared" si="243"/>
        <v/>
      </c>
      <c r="Y359" s="227">
        <f t="shared" si="244"/>
        <v>450000</v>
      </c>
      <c r="Z359" s="86">
        <f t="shared" si="229"/>
        <v>516814.33333333331</v>
      </c>
      <c r="AA359" s="229">
        <f t="shared" si="230"/>
        <v>3</v>
      </c>
      <c r="AB359" s="73" t="s">
        <v>863</v>
      </c>
      <c r="AC359" s="73"/>
      <c r="AD359" s="73"/>
      <c r="AE359" s="186">
        <v>2</v>
      </c>
      <c r="AF359" s="187">
        <f t="shared" si="226"/>
        <v>1033628.6666666666</v>
      </c>
    </row>
    <row r="360" spans="1:32" ht="25.5" hidden="1" x14ac:dyDescent="0.2">
      <c r="A360" s="5" t="s">
        <v>701</v>
      </c>
      <c r="B360" s="10" t="s">
        <v>702</v>
      </c>
      <c r="C360" s="9" t="s">
        <v>17</v>
      </c>
      <c r="D360" s="12">
        <v>10</v>
      </c>
      <c r="E360" s="38">
        <v>110480</v>
      </c>
      <c r="F360" s="35">
        <f t="shared" si="231"/>
        <v>1104800</v>
      </c>
      <c r="G360" s="40">
        <v>102587</v>
      </c>
      <c r="H360" s="25">
        <f t="shared" si="232"/>
        <v>1025870</v>
      </c>
      <c r="I360" s="16">
        <v>165000</v>
      </c>
      <c r="J360" s="17">
        <f t="shared" si="233"/>
        <v>1650000</v>
      </c>
      <c r="K360" s="28">
        <v>150000</v>
      </c>
      <c r="L360" s="29">
        <f t="shared" si="234"/>
        <v>1500000</v>
      </c>
      <c r="M360" s="47">
        <f t="shared" si="247"/>
        <v>121022.33333333333</v>
      </c>
      <c r="N360" s="42">
        <f t="shared" si="235"/>
        <v>132016.75</v>
      </c>
      <c r="O360" s="43">
        <f t="shared" si="236"/>
        <v>0.16313649593706858</v>
      </c>
      <c r="P360" s="43">
        <f t="shared" si="237"/>
        <v>0.22292436376444658</v>
      </c>
      <c r="Q360" s="43">
        <f t="shared" si="238"/>
        <v>-0.24984140270079358</v>
      </c>
      <c r="R360" s="43">
        <f t="shared" si="239"/>
        <v>-0.13621945700072158</v>
      </c>
      <c r="S360" s="21">
        <f t="shared" si="240"/>
        <v>30228.208937734526</v>
      </c>
      <c r="T360" s="22">
        <f t="shared" si="227"/>
        <v>162244.95893773454</v>
      </c>
      <c r="U360" s="22">
        <f t="shared" si="228"/>
        <v>101788.54106226547</v>
      </c>
      <c r="V360" s="21">
        <f t="shared" si="241"/>
        <v>110480</v>
      </c>
      <c r="W360" s="21">
        <f t="shared" si="242"/>
        <v>102587</v>
      </c>
      <c r="X360" s="21" t="str">
        <f t="shared" si="243"/>
        <v/>
      </c>
      <c r="Y360" s="21">
        <f t="shared" si="244"/>
        <v>150000</v>
      </c>
      <c r="Z360" s="23">
        <f t="shared" si="229"/>
        <v>121022.33333333333</v>
      </c>
      <c r="AA360" s="20">
        <f t="shared" si="230"/>
        <v>3</v>
      </c>
      <c r="AB360" s="1" t="s">
        <v>863</v>
      </c>
      <c r="AE360" s="54"/>
      <c r="AF360" s="56">
        <f t="shared" si="226"/>
        <v>0</v>
      </c>
    </row>
    <row r="361" spans="1:32" ht="15.75" hidden="1" x14ac:dyDescent="0.2">
      <c r="A361" s="8">
        <v>17</v>
      </c>
      <c r="B361" s="255" t="s">
        <v>703</v>
      </c>
      <c r="C361" s="255"/>
      <c r="D361" s="255"/>
      <c r="E361" s="255"/>
      <c r="F361" s="255"/>
      <c r="G361" s="49"/>
      <c r="H361" s="49"/>
      <c r="I361" s="49"/>
      <c r="J361" s="49"/>
      <c r="K361" s="49"/>
      <c r="L361" s="49"/>
      <c r="M361" s="59"/>
      <c r="N361" s="256"/>
      <c r="O361" s="257"/>
      <c r="P361" s="257"/>
      <c r="Q361" s="257"/>
      <c r="R361" s="257"/>
      <c r="S361" s="257"/>
      <c r="T361" s="257"/>
      <c r="U361" s="257"/>
      <c r="V361" s="257"/>
      <c r="W361" s="257"/>
      <c r="X361" s="257"/>
      <c r="Y361" s="257"/>
      <c r="Z361" s="257"/>
      <c r="AA361" s="258"/>
      <c r="AB361" s="1" t="s">
        <v>863</v>
      </c>
      <c r="AE361" s="54"/>
      <c r="AF361" s="56">
        <f t="shared" si="226"/>
        <v>0</v>
      </c>
    </row>
    <row r="362" spans="1:32" s="61" customFormat="1" ht="345" customHeight="1" x14ac:dyDescent="0.2">
      <c r="A362" s="74" t="s">
        <v>704</v>
      </c>
      <c r="B362" s="116" t="s">
        <v>705</v>
      </c>
      <c r="C362" s="77" t="s">
        <v>17</v>
      </c>
      <c r="D362" s="189">
        <v>10</v>
      </c>
      <c r="E362" s="222">
        <v>382478.2</v>
      </c>
      <c r="F362" s="183">
        <f t="shared" ref="F362:F370" si="248">+D362*E362</f>
        <v>3824782</v>
      </c>
      <c r="G362" s="191">
        <v>375211</v>
      </c>
      <c r="H362" s="184">
        <f t="shared" ref="H362:H370" si="249">+D362*G362</f>
        <v>3752110</v>
      </c>
      <c r="I362" s="188">
        <v>485000</v>
      </c>
      <c r="J362" s="224">
        <f t="shared" ref="J362:J370" si="250">+I362*D362</f>
        <v>4850000</v>
      </c>
      <c r="K362" s="192">
        <v>460000</v>
      </c>
      <c r="L362" s="220">
        <f t="shared" ref="L362:L370" si="251">+K362*D362</f>
        <v>4600000</v>
      </c>
      <c r="M362" s="85">
        <f>N362</f>
        <v>425672.3</v>
      </c>
      <c r="N362" s="230">
        <f t="shared" ref="N362:N370" si="252">AVERAGE(E362,G362,I362,K362)</f>
        <v>425672.3</v>
      </c>
      <c r="O362" s="226">
        <f t="shared" ref="O362:O370" si="253">1-E362/N362</f>
        <v>0.10147265866254385</v>
      </c>
      <c r="P362" s="226">
        <f t="shared" ref="P362:P370" si="254">1-G362/N362</f>
        <v>0.11854494642944813</v>
      </c>
      <c r="Q362" s="226">
        <f t="shared" ref="Q362:Q370" si="255">1-I362/N362</f>
        <v>-0.13937411478266259</v>
      </c>
      <c r="R362" s="226">
        <f t="shared" ref="R362:R370" si="256">1-K362/N362</f>
        <v>-8.0643490309329602E-2</v>
      </c>
      <c r="S362" s="227">
        <f t="shared" ref="S362:S370" si="257">STDEV(E362,G362,I362,K362)</f>
        <v>55106.684552420913</v>
      </c>
      <c r="T362" s="228">
        <f t="shared" si="227"/>
        <v>480778.98455242091</v>
      </c>
      <c r="U362" s="228">
        <f t="shared" si="228"/>
        <v>370565.61544757907</v>
      </c>
      <c r="V362" s="227">
        <f t="shared" ref="V362:V370" si="258">IF(AND(E362&lt;=$T362,E362&gt;=$U362),E362,"")</f>
        <v>382478.2</v>
      </c>
      <c r="W362" s="227">
        <f t="shared" ref="W362:W370" si="259">IF(AND(G362&lt;=$T362,G362&gt;=$U362),G362,"")</f>
        <v>375211</v>
      </c>
      <c r="X362" s="227" t="str">
        <f t="shared" ref="X362:X370" si="260">IF(AND(I362&lt;=$T362,I362&gt;=$U362),I362,"")</f>
        <v/>
      </c>
      <c r="Y362" s="227">
        <f t="shared" ref="Y362:Y370" si="261">IF(AND(K362&lt;=$T362,K362&gt;=$U362),K362,"")</f>
        <v>460000</v>
      </c>
      <c r="Z362" s="86">
        <f t="shared" si="229"/>
        <v>405896.39999999997</v>
      </c>
      <c r="AA362" s="229">
        <f t="shared" si="230"/>
        <v>3</v>
      </c>
      <c r="AB362" s="216" t="s">
        <v>873</v>
      </c>
      <c r="AC362" s="73"/>
      <c r="AD362" s="73"/>
      <c r="AE362" s="186">
        <v>10</v>
      </c>
      <c r="AF362" s="187">
        <f t="shared" si="226"/>
        <v>4256723</v>
      </c>
    </row>
    <row r="363" spans="1:32" s="61" customFormat="1" ht="345" customHeight="1" x14ac:dyDescent="0.2">
      <c r="A363" s="74" t="s">
        <v>706</v>
      </c>
      <c r="B363" s="116" t="s">
        <v>707</v>
      </c>
      <c r="C363" s="77" t="s">
        <v>17</v>
      </c>
      <c r="D363" s="189">
        <v>10</v>
      </c>
      <c r="E363" s="222">
        <v>661962.6</v>
      </c>
      <c r="F363" s="183">
        <f t="shared" si="248"/>
        <v>6619626</v>
      </c>
      <c r="G363" s="191">
        <v>693346</v>
      </c>
      <c r="H363" s="184">
        <f t="shared" si="249"/>
        <v>6933460</v>
      </c>
      <c r="I363" s="188">
        <v>435000</v>
      </c>
      <c r="J363" s="224">
        <f t="shared" si="250"/>
        <v>4350000</v>
      </c>
      <c r="K363" s="192">
        <v>767000</v>
      </c>
      <c r="L363" s="220">
        <f t="shared" si="251"/>
        <v>7670000</v>
      </c>
      <c r="M363" s="85">
        <f t="shared" si="247"/>
        <v>707436.20000000007</v>
      </c>
      <c r="N363" s="225">
        <f t="shared" si="252"/>
        <v>639327.15</v>
      </c>
      <c r="O363" s="226">
        <f t="shared" si="253"/>
        <v>-3.5405113016082623E-2</v>
      </c>
      <c r="P363" s="226">
        <f t="shared" si="254"/>
        <v>-8.4493283290096421E-2</v>
      </c>
      <c r="Q363" s="226">
        <f t="shared" si="255"/>
        <v>0.31959717337203652</v>
      </c>
      <c r="R363" s="226">
        <f t="shared" si="256"/>
        <v>-0.19969877706585737</v>
      </c>
      <c r="S363" s="227">
        <f t="shared" si="257"/>
        <v>143155.32427666319</v>
      </c>
      <c r="T363" s="228">
        <f t="shared" si="227"/>
        <v>782482.47427666327</v>
      </c>
      <c r="U363" s="228">
        <f t="shared" si="228"/>
        <v>496171.82572333683</v>
      </c>
      <c r="V363" s="227">
        <f t="shared" si="258"/>
        <v>661962.6</v>
      </c>
      <c r="W363" s="227">
        <f t="shared" si="259"/>
        <v>693346</v>
      </c>
      <c r="X363" s="227" t="str">
        <f t="shared" si="260"/>
        <v/>
      </c>
      <c r="Y363" s="227">
        <f t="shared" si="261"/>
        <v>767000</v>
      </c>
      <c r="Z363" s="86">
        <f t="shared" si="229"/>
        <v>707436.20000000007</v>
      </c>
      <c r="AA363" s="229">
        <f t="shared" si="230"/>
        <v>3</v>
      </c>
      <c r="AB363" s="73" t="s">
        <v>863</v>
      </c>
      <c r="AC363" s="73"/>
      <c r="AD363" s="73"/>
      <c r="AE363" s="186">
        <v>1</v>
      </c>
      <c r="AF363" s="187">
        <f t="shared" si="226"/>
        <v>707436.20000000007</v>
      </c>
    </row>
    <row r="364" spans="1:32" s="61" customFormat="1" ht="345" customHeight="1" x14ac:dyDescent="0.2">
      <c r="A364" s="74" t="s">
        <v>708</v>
      </c>
      <c r="B364" s="116" t="s">
        <v>709</v>
      </c>
      <c r="C364" s="77" t="s">
        <v>17</v>
      </c>
      <c r="D364" s="189">
        <v>10</v>
      </c>
      <c r="E364" s="222">
        <v>469649.7</v>
      </c>
      <c r="F364" s="183">
        <f t="shared" si="248"/>
        <v>4696497</v>
      </c>
      <c r="G364" s="191">
        <v>453304</v>
      </c>
      <c r="H364" s="184">
        <f t="shared" si="249"/>
        <v>4533040</v>
      </c>
      <c r="I364" s="188">
        <v>458700</v>
      </c>
      <c r="J364" s="224">
        <f t="shared" si="250"/>
        <v>4587000</v>
      </c>
      <c r="K364" s="192">
        <v>460000</v>
      </c>
      <c r="L364" s="220">
        <f t="shared" si="251"/>
        <v>4600000</v>
      </c>
      <c r="M364" s="85">
        <f>N364</f>
        <v>460413.42499999999</v>
      </c>
      <c r="N364" s="230">
        <f t="shared" si="252"/>
        <v>460413.42499999999</v>
      </c>
      <c r="O364" s="226">
        <f t="shared" si="253"/>
        <v>-2.0060829025565496E-2</v>
      </c>
      <c r="P364" s="226">
        <f t="shared" si="254"/>
        <v>1.5441393786464808E-2</v>
      </c>
      <c r="Q364" s="226">
        <f t="shared" si="255"/>
        <v>3.7214922653482363E-3</v>
      </c>
      <c r="R364" s="226">
        <f t="shared" si="256"/>
        <v>8.9794297375234144E-4</v>
      </c>
      <c r="S364" s="227">
        <f t="shared" si="257"/>
        <v>6805.8662237685367</v>
      </c>
      <c r="T364" s="228">
        <f t="shared" si="227"/>
        <v>467219.29122376855</v>
      </c>
      <c r="U364" s="228">
        <f t="shared" si="228"/>
        <v>453607.55877623142</v>
      </c>
      <c r="V364" s="227" t="str">
        <f t="shared" si="258"/>
        <v/>
      </c>
      <c r="W364" s="227" t="str">
        <f t="shared" si="259"/>
        <v/>
      </c>
      <c r="X364" s="227">
        <f t="shared" si="260"/>
        <v>458700</v>
      </c>
      <c r="Y364" s="227">
        <f t="shared" si="261"/>
        <v>460000</v>
      </c>
      <c r="Z364" s="86">
        <f t="shared" si="229"/>
        <v>459350</v>
      </c>
      <c r="AA364" s="229">
        <f t="shared" si="230"/>
        <v>2</v>
      </c>
      <c r="AB364" s="216" t="s">
        <v>873</v>
      </c>
      <c r="AC364" s="73"/>
      <c r="AD364" s="73"/>
      <c r="AE364" s="186">
        <v>10</v>
      </c>
      <c r="AF364" s="187">
        <f t="shared" si="226"/>
        <v>4604134.25</v>
      </c>
    </row>
    <row r="365" spans="1:32" ht="38.25" hidden="1" x14ac:dyDescent="0.2">
      <c r="A365" s="5" t="s">
        <v>710</v>
      </c>
      <c r="B365" s="10" t="s">
        <v>711</v>
      </c>
      <c r="C365" s="9" t="s">
        <v>17</v>
      </c>
      <c r="D365" s="12">
        <v>20</v>
      </c>
      <c r="E365" s="36">
        <v>329180.79999999999</v>
      </c>
      <c r="F365" s="35">
        <f t="shared" si="248"/>
        <v>6583616</v>
      </c>
      <c r="G365" s="40">
        <v>343316</v>
      </c>
      <c r="H365" s="25">
        <f t="shared" si="249"/>
        <v>6866320</v>
      </c>
      <c r="I365" s="16">
        <v>443800</v>
      </c>
      <c r="J365" s="17">
        <f t="shared" si="250"/>
        <v>8876000</v>
      </c>
      <c r="K365" s="28">
        <v>530000</v>
      </c>
      <c r="L365" s="29">
        <f t="shared" si="251"/>
        <v>10600000</v>
      </c>
      <c r="M365" s="47">
        <f t="shared" si="247"/>
        <v>372098.93333333335</v>
      </c>
      <c r="N365" s="42">
        <f t="shared" si="252"/>
        <v>411574.2</v>
      </c>
      <c r="O365" s="43">
        <f t="shared" si="253"/>
        <v>0.20019087688198145</v>
      </c>
      <c r="P365" s="43">
        <f t="shared" si="254"/>
        <v>0.16584664442037433</v>
      </c>
      <c r="Q365" s="43">
        <f t="shared" si="255"/>
        <v>-7.8298882680206905E-2</v>
      </c>
      <c r="R365" s="43">
        <f t="shared" si="256"/>
        <v>-0.28773863862214877</v>
      </c>
      <c r="S365" s="21">
        <f t="shared" si="257"/>
        <v>94005.366020740112</v>
      </c>
      <c r="T365" s="22">
        <f t="shared" si="227"/>
        <v>505579.56602074014</v>
      </c>
      <c r="U365" s="22">
        <f t="shared" si="228"/>
        <v>317568.83397925989</v>
      </c>
      <c r="V365" s="21">
        <f t="shared" si="258"/>
        <v>329180.79999999999</v>
      </c>
      <c r="W365" s="21">
        <f t="shared" si="259"/>
        <v>343316</v>
      </c>
      <c r="X365" s="21">
        <f t="shared" si="260"/>
        <v>443800</v>
      </c>
      <c r="Y365" s="21" t="str">
        <f t="shared" si="261"/>
        <v/>
      </c>
      <c r="Z365" s="23">
        <f t="shared" si="229"/>
        <v>372098.93333333335</v>
      </c>
      <c r="AA365" s="20">
        <f t="shared" si="230"/>
        <v>3</v>
      </c>
      <c r="AB365" s="1" t="s">
        <v>863</v>
      </c>
      <c r="AE365" s="54"/>
      <c r="AF365" s="56">
        <f t="shared" si="226"/>
        <v>0</v>
      </c>
    </row>
    <row r="366" spans="1:32" ht="38.25" hidden="1" x14ac:dyDescent="0.2">
      <c r="A366" s="5" t="s">
        <v>712</v>
      </c>
      <c r="B366" s="10" t="s">
        <v>713</v>
      </c>
      <c r="C366" s="9" t="s">
        <v>17</v>
      </c>
      <c r="D366" s="12">
        <v>20</v>
      </c>
      <c r="E366" s="36">
        <v>564515.9</v>
      </c>
      <c r="F366" s="35">
        <f t="shared" si="248"/>
        <v>11290318</v>
      </c>
      <c r="G366" s="40">
        <v>584362</v>
      </c>
      <c r="H366" s="25">
        <f t="shared" si="249"/>
        <v>11687240</v>
      </c>
      <c r="I366" s="16">
        <v>609600</v>
      </c>
      <c r="J366" s="17">
        <f t="shared" si="250"/>
        <v>12192000</v>
      </c>
      <c r="K366" s="28">
        <v>710000</v>
      </c>
      <c r="L366" s="29">
        <f t="shared" si="251"/>
        <v>14200000</v>
      </c>
      <c r="M366" s="47">
        <f>N366</f>
        <v>617119.47499999998</v>
      </c>
      <c r="N366" s="46">
        <f t="shared" si="252"/>
        <v>617119.47499999998</v>
      </c>
      <c r="O366" s="43">
        <f t="shared" si="253"/>
        <v>8.5240503874877693E-2</v>
      </c>
      <c r="P366" s="43">
        <f t="shared" si="254"/>
        <v>5.3081253026409425E-2</v>
      </c>
      <c r="Q366" s="43">
        <f t="shared" si="255"/>
        <v>1.2184796145025212E-2</v>
      </c>
      <c r="R366" s="43">
        <f t="shared" si="256"/>
        <v>-0.15050655304631255</v>
      </c>
      <c r="S366" s="21">
        <f t="shared" si="257"/>
        <v>64610.429239939011</v>
      </c>
      <c r="T366" s="22">
        <f t="shared" si="227"/>
        <v>681729.90423993894</v>
      </c>
      <c r="U366" s="22">
        <f t="shared" si="228"/>
        <v>552509.04576006101</v>
      </c>
      <c r="V366" s="21">
        <f t="shared" si="258"/>
        <v>564515.9</v>
      </c>
      <c r="W366" s="21">
        <f t="shared" si="259"/>
        <v>584362</v>
      </c>
      <c r="X366" s="21">
        <f t="shared" si="260"/>
        <v>609600</v>
      </c>
      <c r="Y366" s="21" t="str">
        <f t="shared" si="261"/>
        <v/>
      </c>
      <c r="Z366" s="23">
        <f t="shared" si="229"/>
        <v>586159.29999999993</v>
      </c>
      <c r="AA366" s="20">
        <f t="shared" si="230"/>
        <v>3</v>
      </c>
      <c r="AB366" s="44" t="s">
        <v>873</v>
      </c>
      <c r="AE366" s="54"/>
      <c r="AF366" s="56">
        <f t="shared" si="226"/>
        <v>0</v>
      </c>
    </row>
    <row r="367" spans="1:32" ht="38.25" hidden="1" x14ac:dyDescent="0.2">
      <c r="A367" s="5" t="s">
        <v>714</v>
      </c>
      <c r="B367" s="10" t="s">
        <v>715</v>
      </c>
      <c r="C367" s="9" t="s">
        <v>17</v>
      </c>
      <c r="D367" s="12">
        <v>20</v>
      </c>
      <c r="E367" s="36">
        <v>264256.2</v>
      </c>
      <c r="F367" s="35">
        <f t="shared" si="248"/>
        <v>5285124</v>
      </c>
      <c r="G367" s="40">
        <v>274510</v>
      </c>
      <c r="H367" s="25">
        <f t="shared" si="249"/>
        <v>5490200</v>
      </c>
      <c r="I367" s="15">
        <v>589000</v>
      </c>
      <c r="J367" s="17">
        <f t="shared" si="250"/>
        <v>11780000</v>
      </c>
      <c r="K367" s="28">
        <v>710000</v>
      </c>
      <c r="L367" s="29">
        <f t="shared" si="251"/>
        <v>14200000</v>
      </c>
      <c r="M367" s="47">
        <f t="shared" si="247"/>
        <v>375922.06666666665</v>
      </c>
      <c r="N367" s="42">
        <f t="shared" si="252"/>
        <v>459441.55</v>
      </c>
      <c r="O367" s="43">
        <f t="shared" si="253"/>
        <v>0.42483173322047163</v>
      </c>
      <c r="P367" s="43">
        <f t="shared" si="254"/>
        <v>0.40251376916171377</v>
      </c>
      <c r="Q367" s="43">
        <f t="shared" si="255"/>
        <v>-0.28199114773141432</v>
      </c>
      <c r="R367" s="43">
        <f t="shared" si="256"/>
        <v>-0.54535435465077109</v>
      </c>
      <c r="S367" s="21">
        <f t="shared" si="257"/>
        <v>224990.31673446894</v>
      </c>
      <c r="T367" s="22">
        <f t="shared" si="227"/>
        <v>684431.86673446896</v>
      </c>
      <c r="U367" s="22">
        <f t="shared" si="228"/>
        <v>234451.23326553105</v>
      </c>
      <c r="V367" s="21">
        <f t="shared" si="258"/>
        <v>264256.2</v>
      </c>
      <c r="W367" s="21">
        <f t="shared" si="259"/>
        <v>274510</v>
      </c>
      <c r="X367" s="21">
        <f t="shared" si="260"/>
        <v>589000</v>
      </c>
      <c r="Y367" s="21" t="str">
        <f t="shared" si="261"/>
        <v/>
      </c>
      <c r="Z367" s="23">
        <f t="shared" si="229"/>
        <v>375922.06666666665</v>
      </c>
      <c r="AA367" s="20">
        <f t="shared" si="230"/>
        <v>3</v>
      </c>
      <c r="AB367" s="1" t="s">
        <v>863</v>
      </c>
      <c r="AE367" s="54"/>
      <c r="AF367" s="56">
        <f t="shared" si="226"/>
        <v>0</v>
      </c>
    </row>
    <row r="368" spans="1:32" ht="25.5" hidden="1" x14ac:dyDescent="0.2">
      <c r="A368" s="5" t="s">
        <v>716</v>
      </c>
      <c r="B368" s="10" t="s">
        <v>717</v>
      </c>
      <c r="C368" s="9" t="s">
        <v>17</v>
      </c>
      <c r="D368" s="12">
        <v>20</v>
      </c>
      <c r="E368" s="36">
        <v>202776.6</v>
      </c>
      <c r="F368" s="35">
        <f t="shared" si="248"/>
        <v>4055532</v>
      </c>
      <c r="G368" s="40">
        <v>186331</v>
      </c>
      <c r="H368" s="25">
        <f t="shared" si="249"/>
        <v>3726620</v>
      </c>
      <c r="I368" s="16">
        <v>235000</v>
      </c>
      <c r="J368" s="17">
        <f t="shared" si="250"/>
        <v>4700000</v>
      </c>
      <c r="K368" s="28">
        <v>350000</v>
      </c>
      <c r="L368" s="29">
        <f t="shared" si="251"/>
        <v>7000000</v>
      </c>
      <c r="M368" s="47">
        <f t="shared" si="247"/>
        <v>208035.86666666667</v>
      </c>
      <c r="N368" s="42">
        <f t="shared" si="252"/>
        <v>243526.9</v>
      </c>
      <c r="O368" s="43">
        <f t="shared" si="253"/>
        <v>0.16733387564166413</v>
      </c>
      <c r="P368" s="43">
        <f t="shared" si="254"/>
        <v>0.23486481370230561</v>
      </c>
      <c r="Q368" s="43">
        <f t="shared" si="255"/>
        <v>3.5014201716524918E-2</v>
      </c>
      <c r="R368" s="43">
        <f t="shared" si="256"/>
        <v>-0.43721289106049488</v>
      </c>
      <c r="S368" s="21">
        <f t="shared" si="257"/>
        <v>73804.216171616266</v>
      </c>
      <c r="T368" s="22">
        <f t="shared" si="227"/>
        <v>317331.11617161625</v>
      </c>
      <c r="U368" s="22">
        <f t="shared" si="228"/>
        <v>169722.68382838374</v>
      </c>
      <c r="V368" s="21">
        <f t="shared" si="258"/>
        <v>202776.6</v>
      </c>
      <c r="W368" s="21">
        <f t="shared" si="259"/>
        <v>186331</v>
      </c>
      <c r="X368" s="21">
        <f t="shared" si="260"/>
        <v>235000</v>
      </c>
      <c r="Y368" s="21" t="str">
        <f t="shared" si="261"/>
        <v/>
      </c>
      <c r="Z368" s="23">
        <f t="shared" si="229"/>
        <v>208035.86666666667</v>
      </c>
      <c r="AA368" s="20">
        <f t="shared" si="230"/>
        <v>3</v>
      </c>
      <c r="AB368" s="1" t="s">
        <v>863</v>
      </c>
      <c r="AE368" s="54"/>
      <c r="AF368" s="56">
        <f t="shared" si="226"/>
        <v>0</v>
      </c>
    </row>
    <row r="369" spans="1:32" s="61" customFormat="1" ht="345" customHeight="1" x14ac:dyDescent="0.2">
      <c r="A369" s="74" t="s">
        <v>718</v>
      </c>
      <c r="B369" s="116" t="s">
        <v>719</v>
      </c>
      <c r="C369" s="77" t="s">
        <v>20</v>
      </c>
      <c r="D369" s="189">
        <v>10</v>
      </c>
      <c r="E369" s="222">
        <v>69790.5</v>
      </c>
      <c r="F369" s="183">
        <f t="shared" si="248"/>
        <v>697905</v>
      </c>
      <c r="G369" s="191">
        <v>67606</v>
      </c>
      <c r="H369" s="184">
        <f t="shared" si="249"/>
        <v>676060</v>
      </c>
      <c r="I369" s="188">
        <v>65000</v>
      </c>
      <c r="J369" s="224">
        <f t="shared" si="250"/>
        <v>650000</v>
      </c>
      <c r="K369" s="192">
        <v>530000</v>
      </c>
      <c r="L369" s="220">
        <f t="shared" si="251"/>
        <v>5300000</v>
      </c>
      <c r="M369" s="85">
        <f t="shared" si="247"/>
        <v>67465.5</v>
      </c>
      <c r="N369" s="225">
        <f t="shared" si="252"/>
        <v>183099.125</v>
      </c>
      <c r="O369" s="226">
        <f t="shared" si="253"/>
        <v>0.61883761050196173</v>
      </c>
      <c r="P369" s="226">
        <f t="shared" si="254"/>
        <v>0.63076830651156857</v>
      </c>
      <c r="Q369" s="226">
        <f t="shared" si="255"/>
        <v>0.64500103427583277</v>
      </c>
      <c r="R369" s="226">
        <f t="shared" si="256"/>
        <v>-1.8946069512893629</v>
      </c>
      <c r="S369" s="227">
        <f t="shared" si="257"/>
        <v>231275.54044414026</v>
      </c>
      <c r="T369" s="228">
        <f t="shared" si="227"/>
        <v>414374.66544414026</v>
      </c>
      <c r="U369" s="228">
        <f t="shared" si="228"/>
        <v>-48176.415444140264</v>
      </c>
      <c r="V369" s="227">
        <f t="shared" si="258"/>
        <v>69790.5</v>
      </c>
      <c r="W369" s="227">
        <f t="shared" si="259"/>
        <v>67606</v>
      </c>
      <c r="X369" s="227">
        <f t="shared" si="260"/>
        <v>65000</v>
      </c>
      <c r="Y369" s="227" t="str">
        <f t="shared" si="261"/>
        <v/>
      </c>
      <c r="Z369" s="86">
        <f t="shared" si="229"/>
        <v>67465.5</v>
      </c>
      <c r="AA369" s="229">
        <f t="shared" si="230"/>
        <v>3</v>
      </c>
      <c r="AB369" s="73" t="s">
        <v>863</v>
      </c>
      <c r="AC369" s="73"/>
      <c r="AD369" s="73"/>
      <c r="AE369" s="186">
        <v>10</v>
      </c>
      <c r="AF369" s="187">
        <f t="shared" si="226"/>
        <v>674655</v>
      </c>
    </row>
    <row r="370" spans="1:32" ht="38.25" hidden="1" x14ac:dyDescent="0.2">
      <c r="A370" s="5" t="s">
        <v>720</v>
      </c>
      <c r="B370" s="10" t="s">
        <v>721</v>
      </c>
      <c r="C370" s="9" t="s">
        <v>17</v>
      </c>
      <c r="D370" s="12">
        <v>15</v>
      </c>
      <c r="E370" s="36">
        <v>420000</v>
      </c>
      <c r="F370" s="35">
        <f t="shared" si="248"/>
        <v>6300000</v>
      </c>
      <c r="G370" s="40">
        <v>380626</v>
      </c>
      <c r="H370" s="25">
        <f t="shared" si="249"/>
        <v>5709390</v>
      </c>
      <c r="I370" s="15">
        <v>325000</v>
      </c>
      <c r="J370" s="17">
        <f t="shared" si="250"/>
        <v>4875000</v>
      </c>
      <c r="K370" s="28">
        <v>530000</v>
      </c>
      <c r="L370" s="29">
        <f t="shared" si="251"/>
        <v>7950000</v>
      </c>
      <c r="M370" s="47">
        <f t="shared" si="247"/>
        <v>400313</v>
      </c>
      <c r="N370" s="42">
        <f t="shared" si="252"/>
        <v>413906.5</v>
      </c>
      <c r="O370" s="43">
        <f t="shared" si="253"/>
        <v>-1.4721923912767831E-2</v>
      </c>
      <c r="P370" s="43">
        <f t="shared" si="254"/>
        <v>8.040584044947352E-2</v>
      </c>
      <c r="Q370" s="43">
        <f t="shared" si="255"/>
        <v>0.21479851125797733</v>
      </c>
      <c r="R370" s="43">
        <f t="shared" si="256"/>
        <v>-0.28048242779468313</v>
      </c>
      <c r="S370" s="21">
        <f t="shared" si="257"/>
        <v>86654.080317470725</v>
      </c>
      <c r="T370" s="22">
        <f t="shared" si="227"/>
        <v>500560.58031747071</v>
      </c>
      <c r="U370" s="22">
        <f t="shared" si="228"/>
        <v>327252.41968252929</v>
      </c>
      <c r="V370" s="21">
        <f t="shared" si="258"/>
        <v>420000</v>
      </c>
      <c r="W370" s="21">
        <f t="shared" si="259"/>
        <v>380626</v>
      </c>
      <c r="X370" s="21" t="str">
        <f t="shared" si="260"/>
        <v/>
      </c>
      <c r="Y370" s="21" t="str">
        <f t="shared" si="261"/>
        <v/>
      </c>
      <c r="Z370" s="23">
        <f t="shared" si="229"/>
        <v>400313</v>
      </c>
      <c r="AA370" s="20">
        <f t="shared" si="230"/>
        <v>2</v>
      </c>
      <c r="AB370" s="1" t="s">
        <v>863</v>
      </c>
      <c r="AE370" s="54"/>
      <c r="AF370" s="56">
        <f t="shared" si="226"/>
        <v>0</v>
      </c>
    </row>
    <row r="371" spans="1:32" ht="15.75" hidden="1" x14ac:dyDescent="0.2">
      <c r="A371" s="8">
        <v>18</v>
      </c>
      <c r="B371" s="255" t="s">
        <v>722</v>
      </c>
      <c r="C371" s="255"/>
      <c r="D371" s="255"/>
      <c r="E371" s="255"/>
      <c r="F371" s="255"/>
      <c r="G371" s="49"/>
      <c r="H371" s="49"/>
      <c r="I371" s="49"/>
      <c r="J371" s="49"/>
      <c r="K371" s="49"/>
      <c r="L371" s="49"/>
      <c r="M371" s="59"/>
      <c r="N371" s="256"/>
      <c r="O371" s="257"/>
      <c r="P371" s="257"/>
      <c r="Q371" s="257"/>
      <c r="R371" s="257"/>
      <c r="S371" s="257"/>
      <c r="T371" s="257"/>
      <c r="U371" s="257"/>
      <c r="V371" s="257"/>
      <c r="W371" s="257"/>
      <c r="X371" s="257"/>
      <c r="Y371" s="257"/>
      <c r="Z371" s="257"/>
      <c r="AA371" s="258"/>
      <c r="AB371" s="1" t="s">
        <v>863</v>
      </c>
      <c r="AE371" s="54"/>
      <c r="AF371" s="56">
        <f t="shared" si="226"/>
        <v>0</v>
      </c>
    </row>
    <row r="372" spans="1:32" s="61" customFormat="1" ht="345" customHeight="1" x14ac:dyDescent="0.2">
      <c r="A372" s="74" t="s">
        <v>723</v>
      </c>
      <c r="B372" s="116" t="s">
        <v>724</v>
      </c>
      <c r="C372" s="77" t="s">
        <v>17</v>
      </c>
      <c r="D372" s="189">
        <v>20</v>
      </c>
      <c r="E372" s="194">
        <v>650000</v>
      </c>
      <c r="F372" s="183">
        <f t="shared" ref="F372:F397" si="262">+D372*E372</f>
        <v>13000000</v>
      </c>
      <c r="G372" s="191">
        <v>666086</v>
      </c>
      <c r="H372" s="184">
        <f t="shared" ref="H372:H397" si="263">+D372*G372</f>
        <v>13321720</v>
      </c>
      <c r="I372" s="188">
        <v>750000</v>
      </c>
      <c r="J372" s="224">
        <f t="shared" ref="J372:J397" si="264">+I372*D372</f>
        <v>15000000</v>
      </c>
      <c r="K372" s="192">
        <v>460000</v>
      </c>
      <c r="L372" s="220">
        <f t="shared" ref="L372:L397" si="265">+K372*D372</f>
        <v>9200000</v>
      </c>
      <c r="M372" s="85">
        <f t="shared" si="247"/>
        <v>688695.33333333337</v>
      </c>
      <c r="N372" s="225">
        <f t="shared" ref="N372:N397" si="266">AVERAGE(E372,G372,I372,K372)</f>
        <v>631521.5</v>
      </c>
      <c r="O372" s="226">
        <f t="shared" ref="O372:O397" si="267">1-E372/N372</f>
        <v>-2.9260286466889829E-2</v>
      </c>
      <c r="P372" s="226">
        <f t="shared" ref="P372:P397" si="268">1-G372/N372</f>
        <v>-5.4732103340899618E-2</v>
      </c>
      <c r="Q372" s="226">
        <f t="shared" ref="Q372:Q397" si="269">1-I372/N372</f>
        <v>-0.18760802284641143</v>
      </c>
      <c r="R372" s="226">
        <f t="shared" ref="R372:R397" si="270">1-K372/N372</f>
        <v>0.27160041265420098</v>
      </c>
      <c r="S372" s="227">
        <f t="shared" ref="S372:S397" si="271">STDEV(E372,G372,I372,K372)</f>
        <v>122464.87870269854</v>
      </c>
      <c r="T372" s="228">
        <f t="shared" si="227"/>
        <v>753986.37870269851</v>
      </c>
      <c r="U372" s="228">
        <f t="shared" si="228"/>
        <v>509056.62129730149</v>
      </c>
      <c r="V372" s="227">
        <f t="shared" ref="V372:V397" si="272">IF(AND(E372&lt;=$T372,E372&gt;=$U372),E372,"")</f>
        <v>650000</v>
      </c>
      <c r="W372" s="227">
        <f t="shared" ref="W372:W397" si="273">IF(AND(G372&lt;=$T372,G372&gt;=$U372),G372,"")</f>
        <v>666086</v>
      </c>
      <c r="X372" s="227">
        <f t="shared" ref="X372:X397" si="274">IF(AND(I372&lt;=$T372,I372&gt;=$U372),I372,"")</f>
        <v>750000</v>
      </c>
      <c r="Y372" s="227" t="str">
        <f t="shared" ref="Y372:Y397" si="275">IF(AND(K372&lt;=$T372,K372&gt;=$U372),K372,"")</f>
        <v/>
      </c>
      <c r="Z372" s="86">
        <f t="shared" si="229"/>
        <v>688695.33333333337</v>
      </c>
      <c r="AA372" s="229">
        <f t="shared" si="230"/>
        <v>3</v>
      </c>
      <c r="AB372" s="73" t="s">
        <v>863</v>
      </c>
      <c r="AC372" s="73"/>
      <c r="AD372" s="73"/>
      <c r="AE372" s="186">
        <v>15</v>
      </c>
      <c r="AF372" s="187">
        <f t="shared" si="226"/>
        <v>10330430</v>
      </c>
    </row>
    <row r="373" spans="1:32" ht="51" hidden="1" x14ac:dyDescent="0.2">
      <c r="A373" s="5" t="s">
        <v>725</v>
      </c>
      <c r="B373" s="10" t="s">
        <v>726</v>
      </c>
      <c r="C373" s="9" t="s">
        <v>17</v>
      </c>
      <c r="D373" s="12">
        <v>10</v>
      </c>
      <c r="E373" s="39">
        <v>493059</v>
      </c>
      <c r="F373" s="35">
        <f t="shared" si="262"/>
        <v>4930590</v>
      </c>
      <c r="G373" s="40">
        <v>531025</v>
      </c>
      <c r="H373" s="25">
        <f t="shared" si="263"/>
        <v>5310250</v>
      </c>
      <c r="I373" s="15">
        <v>700000</v>
      </c>
      <c r="J373" s="17">
        <f t="shared" si="264"/>
        <v>7000000</v>
      </c>
      <c r="K373" s="28">
        <v>440000</v>
      </c>
      <c r="L373" s="29">
        <f t="shared" si="265"/>
        <v>4400000</v>
      </c>
      <c r="M373" s="47">
        <f t="shared" si="247"/>
        <v>488028</v>
      </c>
      <c r="N373" s="42">
        <f t="shared" si="266"/>
        <v>541021</v>
      </c>
      <c r="O373" s="43">
        <f t="shared" si="267"/>
        <v>8.8650902645183827E-2</v>
      </c>
      <c r="P373" s="43">
        <f t="shared" si="268"/>
        <v>1.8476177449673892E-2</v>
      </c>
      <c r="Q373" s="43">
        <f t="shared" si="269"/>
        <v>-0.29384996146175468</v>
      </c>
      <c r="R373" s="43">
        <f t="shared" si="270"/>
        <v>0.18672288136689708</v>
      </c>
      <c r="S373" s="21">
        <f t="shared" si="271"/>
        <v>112368.20182180841</v>
      </c>
      <c r="T373" s="22">
        <f t="shared" si="227"/>
        <v>653389.20182180847</v>
      </c>
      <c r="U373" s="22">
        <f t="shared" si="228"/>
        <v>428652.79817819159</v>
      </c>
      <c r="V373" s="21">
        <f t="shared" si="272"/>
        <v>493059</v>
      </c>
      <c r="W373" s="21">
        <f t="shared" si="273"/>
        <v>531025</v>
      </c>
      <c r="X373" s="21" t="str">
        <f t="shared" si="274"/>
        <v/>
      </c>
      <c r="Y373" s="21">
        <f t="shared" si="275"/>
        <v>440000</v>
      </c>
      <c r="Z373" s="23">
        <f t="shared" si="229"/>
        <v>488028</v>
      </c>
      <c r="AA373" s="20">
        <f t="shared" si="230"/>
        <v>3</v>
      </c>
      <c r="AB373" s="1" t="s">
        <v>863</v>
      </c>
      <c r="AE373" s="54"/>
      <c r="AF373" s="56">
        <f t="shared" si="226"/>
        <v>0</v>
      </c>
    </row>
    <row r="374" spans="1:32" ht="38.25" hidden="1" x14ac:dyDescent="0.2">
      <c r="A374" s="5" t="s">
        <v>727</v>
      </c>
      <c r="B374" s="10" t="s">
        <v>728</v>
      </c>
      <c r="C374" s="9" t="s">
        <v>17</v>
      </c>
      <c r="D374" s="12">
        <v>10</v>
      </c>
      <c r="E374" s="39">
        <v>610000</v>
      </c>
      <c r="F374" s="35">
        <f t="shared" si="262"/>
        <v>6100000</v>
      </c>
      <c r="G374" s="40">
        <v>612791</v>
      </c>
      <c r="H374" s="25">
        <f t="shared" si="263"/>
        <v>6127910</v>
      </c>
      <c r="I374" s="15">
        <v>700000</v>
      </c>
      <c r="J374" s="17">
        <f t="shared" si="264"/>
        <v>7000000</v>
      </c>
      <c r="K374" s="28">
        <v>440000</v>
      </c>
      <c r="L374" s="29">
        <f t="shared" si="265"/>
        <v>4400000</v>
      </c>
      <c r="M374" s="47">
        <f t="shared" si="247"/>
        <v>611395.5</v>
      </c>
      <c r="N374" s="42">
        <f t="shared" si="266"/>
        <v>590697.75</v>
      </c>
      <c r="O374" s="43">
        <f t="shared" si="267"/>
        <v>-3.2677033220458451E-2</v>
      </c>
      <c r="P374" s="43">
        <f t="shared" si="268"/>
        <v>-3.7401953875734195E-2</v>
      </c>
      <c r="Q374" s="43">
        <f t="shared" si="269"/>
        <v>-0.18503921844970628</v>
      </c>
      <c r="R374" s="43">
        <f t="shared" si="270"/>
        <v>0.25511820554589892</v>
      </c>
      <c r="S374" s="21">
        <f t="shared" si="271"/>
        <v>108807.90758756155</v>
      </c>
      <c r="T374" s="22">
        <f t="shared" si="227"/>
        <v>699505.65758756152</v>
      </c>
      <c r="U374" s="22">
        <f t="shared" si="228"/>
        <v>481889.84241243848</v>
      </c>
      <c r="V374" s="21">
        <f t="shared" si="272"/>
        <v>610000</v>
      </c>
      <c r="W374" s="21">
        <f t="shared" si="273"/>
        <v>612791</v>
      </c>
      <c r="X374" s="21" t="str">
        <f t="shared" si="274"/>
        <v/>
      </c>
      <c r="Y374" s="21" t="str">
        <f t="shared" si="275"/>
        <v/>
      </c>
      <c r="Z374" s="23">
        <f t="shared" si="229"/>
        <v>611395.5</v>
      </c>
      <c r="AA374" s="20">
        <f t="shared" si="230"/>
        <v>2</v>
      </c>
      <c r="AB374" s="1" t="s">
        <v>863</v>
      </c>
      <c r="AE374" s="54"/>
      <c r="AF374" s="56">
        <f t="shared" si="226"/>
        <v>0</v>
      </c>
    </row>
    <row r="375" spans="1:32" ht="25.5" hidden="1" x14ac:dyDescent="0.2">
      <c r="A375" s="5" t="s">
        <v>729</v>
      </c>
      <c r="B375" s="10" t="s">
        <v>730</v>
      </c>
      <c r="C375" s="9" t="s">
        <v>17</v>
      </c>
      <c r="D375" s="12">
        <v>20</v>
      </c>
      <c r="E375" s="39">
        <v>668393</v>
      </c>
      <c r="F375" s="35">
        <f t="shared" si="262"/>
        <v>13367860</v>
      </c>
      <c r="G375" s="40">
        <v>602248</v>
      </c>
      <c r="H375" s="25">
        <f t="shared" si="263"/>
        <v>12044960</v>
      </c>
      <c r="I375" s="16">
        <v>825000</v>
      </c>
      <c r="J375" s="17">
        <f t="shared" si="264"/>
        <v>16500000</v>
      </c>
      <c r="K375" s="28">
        <v>495000</v>
      </c>
      <c r="L375" s="29">
        <f t="shared" si="265"/>
        <v>9900000</v>
      </c>
      <c r="M375" s="47">
        <f t="shared" si="247"/>
        <v>635320.5</v>
      </c>
      <c r="N375" s="42">
        <f t="shared" si="266"/>
        <v>647660.25</v>
      </c>
      <c r="O375" s="43">
        <f t="shared" si="267"/>
        <v>-3.2011768515977312E-2</v>
      </c>
      <c r="P375" s="43">
        <f t="shared" si="268"/>
        <v>7.0117395656132953E-2</v>
      </c>
      <c r="Q375" s="43">
        <f t="shared" si="269"/>
        <v>-0.27381601696259739</v>
      </c>
      <c r="R375" s="43">
        <f t="shared" si="270"/>
        <v>0.23571038982244163</v>
      </c>
      <c r="S375" s="21">
        <f t="shared" si="271"/>
        <v>138138.40671919112</v>
      </c>
      <c r="T375" s="22">
        <f t="shared" si="227"/>
        <v>785798.65671919112</v>
      </c>
      <c r="U375" s="22">
        <f t="shared" si="228"/>
        <v>509521.84328080888</v>
      </c>
      <c r="V375" s="21">
        <f t="shared" si="272"/>
        <v>668393</v>
      </c>
      <c r="W375" s="21">
        <f t="shared" si="273"/>
        <v>602248</v>
      </c>
      <c r="X375" s="21" t="str">
        <f t="shared" si="274"/>
        <v/>
      </c>
      <c r="Y375" s="21" t="str">
        <f t="shared" si="275"/>
        <v/>
      </c>
      <c r="Z375" s="23">
        <f t="shared" si="229"/>
        <v>635320.5</v>
      </c>
      <c r="AA375" s="20">
        <f t="shared" si="230"/>
        <v>2</v>
      </c>
      <c r="AB375" s="1" t="s">
        <v>863</v>
      </c>
      <c r="AE375" s="54"/>
      <c r="AF375" s="56">
        <f t="shared" si="226"/>
        <v>0</v>
      </c>
    </row>
    <row r="376" spans="1:32" ht="25.5" hidden="1" x14ac:dyDescent="0.2">
      <c r="A376" s="5" t="s">
        <v>731</v>
      </c>
      <c r="B376" s="10" t="s">
        <v>732</v>
      </c>
      <c r="C376" s="9" t="s">
        <v>17</v>
      </c>
      <c r="D376" s="12">
        <v>20</v>
      </c>
      <c r="E376" s="39">
        <v>543582</v>
      </c>
      <c r="F376" s="35">
        <f t="shared" si="262"/>
        <v>10871640</v>
      </c>
      <c r="G376" s="40">
        <v>546667</v>
      </c>
      <c r="H376" s="25">
        <f t="shared" si="263"/>
        <v>10933340</v>
      </c>
      <c r="I376" s="16">
        <v>498000</v>
      </c>
      <c r="J376" s="17">
        <f t="shared" si="264"/>
        <v>9960000</v>
      </c>
      <c r="K376" s="28">
        <v>440000</v>
      </c>
      <c r="L376" s="29">
        <f t="shared" si="265"/>
        <v>8800000</v>
      </c>
      <c r="M376" s="47">
        <f t="shared" ref="M376:M377" si="276">N376</f>
        <v>507062.25</v>
      </c>
      <c r="N376" s="46">
        <f t="shared" si="266"/>
        <v>507062.25</v>
      </c>
      <c r="O376" s="43">
        <f t="shared" si="267"/>
        <v>-7.2022222123615087E-2</v>
      </c>
      <c r="P376" s="43">
        <f t="shared" si="268"/>
        <v>-7.8106287738832769E-2</v>
      </c>
      <c r="Q376" s="43">
        <f t="shared" si="269"/>
        <v>1.7872066003730258E-2</v>
      </c>
      <c r="R376" s="43">
        <f t="shared" si="270"/>
        <v>0.1322564438587176</v>
      </c>
      <c r="S376" s="21">
        <f t="shared" si="271"/>
        <v>49938.956446011827</v>
      </c>
      <c r="T376" s="22">
        <f t="shared" si="227"/>
        <v>557001.20644601178</v>
      </c>
      <c r="U376" s="22">
        <f t="shared" si="228"/>
        <v>457123.29355398816</v>
      </c>
      <c r="V376" s="21">
        <f t="shared" si="272"/>
        <v>543582</v>
      </c>
      <c r="W376" s="21">
        <f t="shared" si="273"/>
        <v>546667</v>
      </c>
      <c r="X376" s="21">
        <f t="shared" si="274"/>
        <v>498000</v>
      </c>
      <c r="Y376" s="21" t="str">
        <f t="shared" si="275"/>
        <v/>
      </c>
      <c r="Z376" s="23">
        <f t="shared" si="229"/>
        <v>529416.33333333337</v>
      </c>
      <c r="AA376" s="20">
        <f t="shared" si="230"/>
        <v>3</v>
      </c>
      <c r="AB376" s="44" t="s">
        <v>873</v>
      </c>
      <c r="AE376" s="54"/>
      <c r="AF376" s="56">
        <f t="shared" si="226"/>
        <v>0</v>
      </c>
    </row>
    <row r="377" spans="1:32" ht="51" hidden="1" x14ac:dyDescent="0.2">
      <c r="A377" s="5" t="s">
        <v>733</v>
      </c>
      <c r="B377" s="10" t="s">
        <v>734</v>
      </c>
      <c r="C377" s="9" t="s">
        <v>17</v>
      </c>
      <c r="D377" s="12">
        <v>20</v>
      </c>
      <c r="E377" s="39">
        <v>467702</v>
      </c>
      <c r="F377" s="35">
        <f t="shared" si="262"/>
        <v>9354040</v>
      </c>
      <c r="G377" s="40">
        <v>511875</v>
      </c>
      <c r="H377" s="25">
        <f t="shared" si="263"/>
        <v>10237500</v>
      </c>
      <c r="I377" s="15">
        <v>365000</v>
      </c>
      <c r="J377" s="17">
        <f t="shared" si="264"/>
        <v>7300000</v>
      </c>
      <c r="K377" s="28">
        <v>460000</v>
      </c>
      <c r="L377" s="29">
        <f t="shared" si="265"/>
        <v>9200000</v>
      </c>
      <c r="M377" s="47">
        <f t="shared" si="276"/>
        <v>451144.25</v>
      </c>
      <c r="N377" s="46">
        <f t="shared" si="266"/>
        <v>451144.25</v>
      </c>
      <c r="O377" s="43">
        <f t="shared" si="267"/>
        <v>-3.6701675794382771E-2</v>
      </c>
      <c r="P377" s="43">
        <f t="shared" si="268"/>
        <v>-0.13461492637886874</v>
      </c>
      <c r="Q377" s="43">
        <f t="shared" si="269"/>
        <v>0.19094613308271136</v>
      </c>
      <c r="R377" s="43">
        <f t="shared" si="270"/>
        <v>-1.9629530909459625E-2</v>
      </c>
      <c r="S377" s="21">
        <f t="shared" si="271"/>
        <v>61810.568666828061</v>
      </c>
      <c r="T377" s="22">
        <f t="shared" si="227"/>
        <v>512954.81866682804</v>
      </c>
      <c r="U377" s="22">
        <f t="shared" si="228"/>
        <v>389333.68133317196</v>
      </c>
      <c r="V377" s="21">
        <f t="shared" si="272"/>
        <v>467702</v>
      </c>
      <c r="W377" s="21">
        <f t="shared" si="273"/>
        <v>511875</v>
      </c>
      <c r="X377" s="21" t="str">
        <f t="shared" si="274"/>
        <v/>
      </c>
      <c r="Y377" s="21">
        <f t="shared" si="275"/>
        <v>460000</v>
      </c>
      <c r="Z377" s="23">
        <f t="shared" si="229"/>
        <v>479859</v>
      </c>
      <c r="AA377" s="20">
        <f t="shared" si="230"/>
        <v>3</v>
      </c>
      <c r="AB377" s="44" t="s">
        <v>873</v>
      </c>
      <c r="AE377" s="54"/>
      <c r="AF377" s="56">
        <f t="shared" si="226"/>
        <v>0</v>
      </c>
    </row>
    <row r="378" spans="1:32" ht="38.25" hidden="1" x14ac:dyDescent="0.2">
      <c r="A378" s="5" t="s">
        <v>735</v>
      </c>
      <c r="B378" s="10" t="s">
        <v>736</v>
      </c>
      <c r="C378" s="9" t="s">
        <v>17</v>
      </c>
      <c r="D378" s="12">
        <v>20</v>
      </c>
      <c r="E378" s="39">
        <v>581519</v>
      </c>
      <c r="F378" s="35">
        <f t="shared" si="262"/>
        <v>11630380</v>
      </c>
      <c r="G378" s="40">
        <v>578190</v>
      </c>
      <c r="H378" s="25">
        <f t="shared" si="263"/>
        <v>11563800</v>
      </c>
      <c r="I378" s="15">
        <v>335000</v>
      </c>
      <c r="J378" s="17">
        <f t="shared" si="264"/>
        <v>6700000</v>
      </c>
      <c r="K378" s="28">
        <v>440000</v>
      </c>
      <c r="L378" s="29">
        <f t="shared" si="265"/>
        <v>8800000</v>
      </c>
      <c r="M378" s="47">
        <f t="shared" si="247"/>
        <v>533236.33333333337</v>
      </c>
      <c r="N378" s="42">
        <f t="shared" si="266"/>
        <v>483677.25</v>
      </c>
      <c r="O378" s="43">
        <f t="shared" si="267"/>
        <v>-0.20228726904149408</v>
      </c>
      <c r="P378" s="43">
        <f t="shared" si="268"/>
        <v>-0.19540458022369256</v>
      </c>
      <c r="Q378" s="43">
        <f t="shared" si="269"/>
        <v>0.30738938000495164</v>
      </c>
      <c r="R378" s="43">
        <f t="shared" si="270"/>
        <v>9.0302469260234997E-2</v>
      </c>
      <c r="S378" s="21">
        <f t="shared" si="271"/>
        <v>119049.42221720355</v>
      </c>
      <c r="T378" s="22">
        <f t="shared" si="227"/>
        <v>602726.67221720354</v>
      </c>
      <c r="U378" s="22">
        <f t="shared" si="228"/>
        <v>364627.82778279646</v>
      </c>
      <c r="V378" s="21">
        <f t="shared" si="272"/>
        <v>581519</v>
      </c>
      <c r="W378" s="21">
        <f t="shared" si="273"/>
        <v>578190</v>
      </c>
      <c r="X378" s="21" t="str">
        <f t="shared" si="274"/>
        <v/>
      </c>
      <c r="Y378" s="21">
        <f t="shared" si="275"/>
        <v>440000</v>
      </c>
      <c r="Z378" s="23">
        <f t="shared" si="229"/>
        <v>533236.33333333337</v>
      </c>
      <c r="AA378" s="20">
        <f t="shared" si="230"/>
        <v>3</v>
      </c>
      <c r="AB378" s="1" t="s">
        <v>863</v>
      </c>
      <c r="AE378" s="54"/>
      <c r="AF378" s="56">
        <f t="shared" si="226"/>
        <v>0</v>
      </c>
    </row>
    <row r="379" spans="1:32" ht="38.25" hidden="1" x14ac:dyDescent="0.2">
      <c r="A379" s="5" t="s">
        <v>737</v>
      </c>
      <c r="B379" s="10" t="s">
        <v>738</v>
      </c>
      <c r="C379" s="9" t="s">
        <v>17</v>
      </c>
      <c r="D379" s="12">
        <v>20</v>
      </c>
      <c r="E379" s="39">
        <v>513292</v>
      </c>
      <c r="F379" s="35">
        <f t="shared" si="262"/>
        <v>10265840</v>
      </c>
      <c r="G379" s="40">
        <v>561146</v>
      </c>
      <c r="H379" s="25">
        <f t="shared" si="263"/>
        <v>11222920</v>
      </c>
      <c r="I379" s="15">
        <v>365000</v>
      </c>
      <c r="J379" s="17">
        <f t="shared" si="264"/>
        <v>7300000</v>
      </c>
      <c r="K379" s="28">
        <v>44000</v>
      </c>
      <c r="L379" s="29">
        <f t="shared" si="265"/>
        <v>880000</v>
      </c>
      <c r="M379" s="47">
        <f t="shared" si="247"/>
        <v>479812.66666666669</v>
      </c>
      <c r="N379" s="42">
        <f t="shared" si="266"/>
        <v>370859.5</v>
      </c>
      <c r="O379" s="43">
        <f t="shared" si="267"/>
        <v>-0.38406054044725835</v>
      </c>
      <c r="P379" s="43">
        <f t="shared" si="268"/>
        <v>-0.51309592986023</v>
      </c>
      <c r="Q379" s="43">
        <f t="shared" si="269"/>
        <v>1.5799784015240292E-2</v>
      </c>
      <c r="R379" s="43">
        <f t="shared" si="270"/>
        <v>0.88135668629224817</v>
      </c>
      <c r="S379" s="21">
        <f t="shared" si="271"/>
        <v>233357.69083747809</v>
      </c>
      <c r="T379" s="22">
        <f t="shared" si="227"/>
        <v>604217.19083747803</v>
      </c>
      <c r="U379" s="22">
        <f t="shared" si="228"/>
        <v>137501.80916252191</v>
      </c>
      <c r="V379" s="21">
        <f t="shared" si="272"/>
        <v>513292</v>
      </c>
      <c r="W379" s="21">
        <f t="shared" si="273"/>
        <v>561146</v>
      </c>
      <c r="X379" s="21">
        <f t="shared" si="274"/>
        <v>365000</v>
      </c>
      <c r="Y379" s="21" t="str">
        <f t="shared" si="275"/>
        <v/>
      </c>
      <c r="Z379" s="23">
        <f t="shared" si="229"/>
        <v>479812.66666666669</v>
      </c>
      <c r="AA379" s="20">
        <f t="shared" si="230"/>
        <v>3</v>
      </c>
      <c r="AB379" s="1" t="s">
        <v>863</v>
      </c>
      <c r="AE379" s="54"/>
      <c r="AF379" s="56">
        <f t="shared" si="226"/>
        <v>0</v>
      </c>
    </row>
    <row r="380" spans="1:32" ht="25.5" hidden="1" x14ac:dyDescent="0.2">
      <c r="A380" s="5" t="s">
        <v>739</v>
      </c>
      <c r="B380" s="10" t="s">
        <v>740</v>
      </c>
      <c r="C380" s="9" t="s">
        <v>17</v>
      </c>
      <c r="D380" s="12">
        <v>25</v>
      </c>
      <c r="E380" s="39">
        <v>1256000</v>
      </c>
      <c r="F380" s="35">
        <f t="shared" si="262"/>
        <v>31400000</v>
      </c>
      <c r="G380" s="40">
        <v>1292833</v>
      </c>
      <c r="H380" s="25">
        <f t="shared" si="263"/>
        <v>32320825</v>
      </c>
      <c r="I380" s="16">
        <v>336800</v>
      </c>
      <c r="J380" s="17">
        <f t="shared" si="264"/>
        <v>8420000</v>
      </c>
      <c r="K380" s="28">
        <v>460000</v>
      </c>
      <c r="L380" s="29">
        <f t="shared" si="265"/>
        <v>11500000</v>
      </c>
      <c r="M380" s="47">
        <f t="shared" si="247"/>
        <v>836408.25</v>
      </c>
      <c r="N380" s="42">
        <f t="shared" si="266"/>
        <v>836408.25</v>
      </c>
      <c r="O380" s="43">
        <f t="shared" si="267"/>
        <v>-0.50165902835128651</v>
      </c>
      <c r="P380" s="43">
        <f t="shared" si="268"/>
        <v>-0.5456961358284067</v>
      </c>
      <c r="Q380" s="43">
        <f t="shared" si="269"/>
        <v>0.59732582742936835</v>
      </c>
      <c r="R380" s="43">
        <f t="shared" si="270"/>
        <v>0.45002933675032497</v>
      </c>
      <c r="S380" s="21">
        <f t="shared" si="271"/>
        <v>508485.45151811704</v>
      </c>
      <c r="T380" s="22">
        <f t="shared" si="227"/>
        <v>1344893.701518117</v>
      </c>
      <c r="U380" s="22">
        <f t="shared" si="228"/>
        <v>327922.79848188296</v>
      </c>
      <c r="V380" s="21">
        <f t="shared" si="272"/>
        <v>1256000</v>
      </c>
      <c r="W380" s="21">
        <f t="shared" si="273"/>
        <v>1292833</v>
      </c>
      <c r="X380" s="21">
        <f t="shared" si="274"/>
        <v>336800</v>
      </c>
      <c r="Y380" s="21">
        <f t="shared" si="275"/>
        <v>460000</v>
      </c>
      <c r="Z380" s="23">
        <f t="shared" si="229"/>
        <v>836408.25</v>
      </c>
      <c r="AA380" s="20">
        <f t="shared" si="230"/>
        <v>4</v>
      </c>
      <c r="AB380" s="1" t="s">
        <v>863</v>
      </c>
      <c r="AE380" s="54"/>
      <c r="AF380" s="56">
        <f t="shared" si="226"/>
        <v>0</v>
      </c>
    </row>
    <row r="381" spans="1:32" ht="25.5" hidden="1" x14ac:dyDescent="0.2">
      <c r="A381" s="5" t="s">
        <v>741</v>
      </c>
      <c r="B381" s="10" t="s">
        <v>742</v>
      </c>
      <c r="C381" s="9" t="s">
        <v>17</v>
      </c>
      <c r="D381" s="12">
        <v>30</v>
      </c>
      <c r="E381" s="39">
        <v>607477</v>
      </c>
      <c r="F381" s="35">
        <f t="shared" si="262"/>
        <v>18224310</v>
      </c>
      <c r="G381" s="40">
        <v>598359</v>
      </c>
      <c r="H381" s="25">
        <f t="shared" si="263"/>
        <v>17950770</v>
      </c>
      <c r="I381" s="16">
        <v>333800</v>
      </c>
      <c r="J381" s="17">
        <f t="shared" si="264"/>
        <v>10014000</v>
      </c>
      <c r="K381" s="28">
        <v>440000</v>
      </c>
      <c r="L381" s="29">
        <f t="shared" si="265"/>
        <v>13200000</v>
      </c>
      <c r="M381" s="47">
        <f t="shared" si="247"/>
        <v>548612</v>
      </c>
      <c r="N381" s="42">
        <f t="shared" si="266"/>
        <v>494909</v>
      </c>
      <c r="O381" s="43">
        <f t="shared" si="267"/>
        <v>-0.22745191540262955</v>
      </c>
      <c r="P381" s="43">
        <f t="shared" si="268"/>
        <v>-0.20902832641960445</v>
      </c>
      <c r="Q381" s="43">
        <f t="shared" si="269"/>
        <v>0.32553257265477087</v>
      </c>
      <c r="R381" s="43">
        <f t="shared" si="270"/>
        <v>0.11094766916746313</v>
      </c>
      <c r="S381" s="21">
        <f t="shared" si="271"/>
        <v>132091.59105963813</v>
      </c>
      <c r="T381" s="22">
        <f t="shared" si="227"/>
        <v>627000.59105963819</v>
      </c>
      <c r="U381" s="22">
        <f t="shared" si="228"/>
        <v>362817.40894036187</v>
      </c>
      <c r="V381" s="21">
        <f t="shared" si="272"/>
        <v>607477</v>
      </c>
      <c r="W381" s="21">
        <f t="shared" si="273"/>
        <v>598359</v>
      </c>
      <c r="X381" s="21" t="str">
        <f t="shared" si="274"/>
        <v/>
      </c>
      <c r="Y381" s="21">
        <f t="shared" si="275"/>
        <v>440000</v>
      </c>
      <c r="Z381" s="23">
        <f t="shared" si="229"/>
        <v>548612</v>
      </c>
      <c r="AA381" s="20">
        <f t="shared" si="230"/>
        <v>3</v>
      </c>
      <c r="AB381" s="1" t="s">
        <v>863</v>
      </c>
      <c r="AE381" s="54"/>
      <c r="AF381" s="56">
        <f t="shared" si="226"/>
        <v>0</v>
      </c>
    </row>
    <row r="382" spans="1:32" s="61" customFormat="1" ht="345" customHeight="1" x14ac:dyDescent="0.2">
      <c r="A382" s="74" t="s">
        <v>743</v>
      </c>
      <c r="B382" s="116" t="s">
        <v>744</v>
      </c>
      <c r="C382" s="77" t="s">
        <v>651</v>
      </c>
      <c r="D382" s="189">
        <v>3</v>
      </c>
      <c r="E382" s="194">
        <v>1303772</v>
      </c>
      <c r="F382" s="183">
        <f t="shared" si="262"/>
        <v>3911316</v>
      </c>
      <c r="G382" s="191">
        <v>1432695</v>
      </c>
      <c r="H382" s="184">
        <f t="shared" si="263"/>
        <v>4298085</v>
      </c>
      <c r="I382" s="188">
        <v>1750000</v>
      </c>
      <c r="J382" s="224">
        <f t="shared" si="264"/>
        <v>5250000</v>
      </c>
      <c r="K382" s="192">
        <v>1430000</v>
      </c>
      <c r="L382" s="220">
        <f t="shared" si="265"/>
        <v>4290000</v>
      </c>
      <c r="M382" s="85">
        <f>N382</f>
        <v>1479116.75</v>
      </c>
      <c r="N382" s="230">
        <f t="shared" si="266"/>
        <v>1479116.75</v>
      </c>
      <c r="O382" s="226">
        <f t="shared" si="267"/>
        <v>0.11854693011893758</v>
      </c>
      <c r="P382" s="226">
        <f t="shared" si="268"/>
        <v>3.1384777435587874E-2</v>
      </c>
      <c r="Q382" s="226">
        <f t="shared" si="269"/>
        <v>-0.18313851830830807</v>
      </c>
      <c r="R382" s="226">
        <f t="shared" si="270"/>
        <v>3.3206810753782623E-2</v>
      </c>
      <c r="S382" s="227">
        <f t="shared" si="271"/>
        <v>190342.63008826127</v>
      </c>
      <c r="T382" s="228">
        <f t="shared" si="227"/>
        <v>1669459.3800882613</v>
      </c>
      <c r="U382" s="228">
        <f t="shared" si="228"/>
        <v>1288774.1199117387</v>
      </c>
      <c r="V382" s="227">
        <f t="shared" si="272"/>
        <v>1303772</v>
      </c>
      <c r="W382" s="227">
        <f t="shared" si="273"/>
        <v>1432695</v>
      </c>
      <c r="X382" s="227" t="str">
        <f t="shared" si="274"/>
        <v/>
      </c>
      <c r="Y382" s="227">
        <f t="shared" si="275"/>
        <v>1430000</v>
      </c>
      <c r="Z382" s="86">
        <f t="shared" si="229"/>
        <v>1388822.3333333333</v>
      </c>
      <c r="AA382" s="229">
        <f t="shared" si="230"/>
        <v>3</v>
      </c>
      <c r="AB382" s="216" t="s">
        <v>873</v>
      </c>
      <c r="AC382" s="73"/>
      <c r="AD382" s="73"/>
      <c r="AE382" s="186">
        <v>2</v>
      </c>
      <c r="AF382" s="187">
        <f t="shared" si="226"/>
        <v>2958233.5</v>
      </c>
    </row>
    <row r="383" spans="1:32" ht="63.75" hidden="1" x14ac:dyDescent="0.2">
      <c r="A383" s="5" t="s">
        <v>745</v>
      </c>
      <c r="B383" s="10" t="s">
        <v>746</v>
      </c>
      <c r="C383" s="9" t="s">
        <v>20</v>
      </c>
      <c r="D383" s="12">
        <v>2</v>
      </c>
      <c r="E383" s="39">
        <v>622597</v>
      </c>
      <c r="F383" s="35">
        <f t="shared" si="262"/>
        <v>1245194</v>
      </c>
      <c r="G383" s="40">
        <v>679664</v>
      </c>
      <c r="H383" s="25">
        <f t="shared" si="263"/>
        <v>1359328</v>
      </c>
      <c r="I383" s="15">
        <v>3500000</v>
      </c>
      <c r="J383" s="17">
        <f t="shared" si="264"/>
        <v>7000000</v>
      </c>
      <c r="K383" s="28">
        <v>3080000</v>
      </c>
      <c r="L383" s="29">
        <f t="shared" si="265"/>
        <v>6160000</v>
      </c>
      <c r="M383" s="47">
        <f t="shared" si="247"/>
        <v>1970565.25</v>
      </c>
      <c r="N383" s="42">
        <f t="shared" si="266"/>
        <v>1970565.25</v>
      </c>
      <c r="O383" s="43">
        <f t="shared" si="267"/>
        <v>0.6840515684522499</v>
      </c>
      <c r="P383" s="43">
        <f t="shared" si="268"/>
        <v>0.65509185752666654</v>
      </c>
      <c r="Q383" s="43">
        <f t="shared" si="269"/>
        <v>-0.77614012020155121</v>
      </c>
      <c r="R383" s="43">
        <f t="shared" si="270"/>
        <v>-0.56300330577736513</v>
      </c>
      <c r="S383" s="21">
        <f t="shared" si="271"/>
        <v>1533347.1621776491</v>
      </c>
      <c r="T383" s="22">
        <f t="shared" si="227"/>
        <v>3503912.4121776493</v>
      </c>
      <c r="U383" s="22">
        <f t="shared" si="228"/>
        <v>437218.08782235091</v>
      </c>
      <c r="V383" s="21">
        <f t="shared" si="272"/>
        <v>622597</v>
      </c>
      <c r="W383" s="21">
        <f t="shared" si="273"/>
        <v>679664</v>
      </c>
      <c r="X383" s="21">
        <f t="shared" si="274"/>
        <v>3500000</v>
      </c>
      <c r="Y383" s="21">
        <f t="shared" si="275"/>
        <v>3080000</v>
      </c>
      <c r="Z383" s="23">
        <f t="shared" si="229"/>
        <v>1970565.25</v>
      </c>
      <c r="AA383" s="20">
        <f t="shared" si="230"/>
        <v>4</v>
      </c>
      <c r="AB383" s="1" t="s">
        <v>863</v>
      </c>
      <c r="AE383" s="54"/>
      <c r="AF383" s="56">
        <f t="shared" si="226"/>
        <v>0</v>
      </c>
    </row>
    <row r="384" spans="1:32" s="61" customFormat="1" ht="345" customHeight="1" x14ac:dyDescent="0.2">
      <c r="A384" s="74" t="s">
        <v>747</v>
      </c>
      <c r="B384" s="116" t="s">
        <v>748</v>
      </c>
      <c r="C384" s="77" t="s">
        <v>32</v>
      </c>
      <c r="D384" s="189">
        <v>20</v>
      </c>
      <c r="E384" s="194">
        <v>1810119</v>
      </c>
      <c r="F384" s="183">
        <f t="shared" si="262"/>
        <v>36202380</v>
      </c>
      <c r="G384" s="191">
        <v>1690939</v>
      </c>
      <c r="H384" s="184">
        <f t="shared" si="263"/>
        <v>33818780</v>
      </c>
      <c r="I384" s="188">
        <v>890000</v>
      </c>
      <c r="J384" s="224">
        <f t="shared" si="264"/>
        <v>17800000</v>
      </c>
      <c r="K384" s="192">
        <v>165000</v>
      </c>
      <c r="L384" s="220">
        <f t="shared" si="265"/>
        <v>3300000</v>
      </c>
      <c r="M384" s="85">
        <f t="shared" si="247"/>
        <v>1463686</v>
      </c>
      <c r="N384" s="225">
        <f t="shared" si="266"/>
        <v>1139014.5</v>
      </c>
      <c r="O384" s="226">
        <f t="shared" si="267"/>
        <v>-0.58919750363142875</v>
      </c>
      <c r="P384" s="226">
        <f t="shared" si="268"/>
        <v>-0.48456319037202777</v>
      </c>
      <c r="Q384" s="226">
        <f t="shared" si="269"/>
        <v>0.21862276555741833</v>
      </c>
      <c r="R384" s="226">
        <f t="shared" si="270"/>
        <v>0.8551379284460382</v>
      </c>
      <c r="S384" s="227">
        <f t="shared" si="271"/>
        <v>767184.10894234944</v>
      </c>
      <c r="T384" s="228">
        <f t="shared" si="227"/>
        <v>1906198.6089423494</v>
      </c>
      <c r="U384" s="228">
        <f t="shared" si="228"/>
        <v>371830.39105765056</v>
      </c>
      <c r="V384" s="227">
        <f t="shared" si="272"/>
        <v>1810119</v>
      </c>
      <c r="W384" s="227">
        <f t="shared" si="273"/>
        <v>1690939</v>
      </c>
      <c r="X384" s="227">
        <f t="shared" si="274"/>
        <v>890000</v>
      </c>
      <c r="Y384" s="227" t="str">
        <f t="shared" si="275"/>
        <v/>
      </c>
      <c r="Z384" s="86">
        <f t="shared" si="229"/>
        <v>1463686</v>
      </c>
      <c r="AA384" s="229">
        <f t="shared" si="230"/>
        <v>3</v>
      </c>
      <c r="AB384" s="73" t="s">
        <v>863</v>
      </c>
      <c r="AC384" s="73"/>
      <c r="AD384" s="73"/>
      <c r="AE384" s="186">
        <v>3</v>
      </c>
      <c r="AF384" s="187">
        <f t="shared" si="226"/>
        <v>4391058</v>
      </c>
    </row>
    <row r="385" spans="1:32" ht="63.75" hidden="1" x14ac:dyDescent="0.2">
      <c r="A385" s="5" t="s">
        <v>749</v>
      </c>
      <c r="B385" s="10" t="s">
        <v>750</v>
      </c>
      <c r="C385" s="9" t="s">
        <v>651</v>
      </c>
      <c r="D385" s="12">
        <v>1</v>
      </c>
      <c r="E385" s="39">
        <v>1250000</v>
      </c>
      <c r="F385" s="35">
        <f t="shared" si="262"/>
        <v>1250000</v>
      </c>
      <c r="G385" s="40">
        <v>1158508</v>
      </c>
      <c r="H385" s="25">
        <f t="shared" si="263"/>
        <v>1158508</v>
      </c>
      <c r="I385" s="15">
        <v>1500000</v>
      </c>
      <c r="J385" s="17">
        <f t="shared" si="264"/>
        <v>1500000</v>
      </c>
      <c r="K385" s="28">
        <v>715000</v>
      </c>
      <c r="L385" s="29">
        <f t="shared" si="265"/>
        <v>715000</v>
      </c>
      <c r="M385" s="47">
        <f t="shared" si="247"/>
        <v>1204254</v>
      </c>
      <c r="N385" s="42">
        <f t="shared" si="266"/>
        <v>1155877</v>
      </c>
      <c r="O385" s="43">
        <f t="shared" si="267"/>
        <v>-8.1429944535621024E-2</v>
      </c>
      <c r="P385" s="43">
        <f t="shared" si="268"/>
        <v>-2.2761937472586258E-3</v>
      </c>
      <c r="Q385" s="43">
        <f t="shared" si="269"/>
        <v>-0.29771593344274527</v>
      </c>
      <c r="R385" s="43">
        <f t="shared" si="270"/>
        <v>0.38142207172562481</v>
      </c>
      <c r="S385" s="21">
        <f t="shared" si="271"/>
        <v>327444.25965752808</v>
      </c>
      <c r="T385" s="22">
        <f t="shared" si="227"/>
        <v>1483321.259657528</v>
      </c>
      <c r="U385" s="22">
        <f t="shared" si="228"/>
        <v>828432.74034247198</v>
      </c>
      <c r="V385" s="21">
        <f t="shared" si="272"/>
        <v>1250000</v>
      </c>
      <c r="W385" s="21">
        <f t="shared" si="273"/>
        <v>1158508</v>
      </c>
      <c r="X385" s="21" t="str">
        <f t="shared" si="274"/>
        <v/>
      </c>
      <c r="Y385" s="21" t="str">
        <f t="shared" si="275"/>
        <v/>
      </c>
      <c r="Z385" s="23">
        <f t="shared" si="229"/>
        <v>1204254</v>
      </c>
      <c r="AA385" s="20">
        <f t="shared" si="230"/>
        <v>2</v>
      </c>
      <c r="AB385" s="1" t="s">
        <v>863</v>
      </c>
      <c r="AE385" s="54"/>
      <c r="AF385" s="56">
        <f t="shared" si="226"/>
        <v>0</v>
      </c>
    </row>
    <row r="386" spans="1:32" ht="76.5" hidden="1" x14ac:dyDescent="0.2">
      <c r="A386" s="5" t="s">
        <v>751</v>
      </c>
      <c r="B386" s="10" t="s">
        <v>752</v>
      </c>
      <c r="C386" s="9" t="s">
        <v>20</v>
      </c>
      <c r="D386" s="12">
        <v>1</v>
      </c>
      <c r="E386" s="39">
        <v>4200000</v>
      </c>
      <c r="F386" s="35">
        <f t="shared" si="262"/>
        <v>4200000</v>
      </c>
      <c r="G386" s="40">
        <v>4505487</v>
      </c>
      <c r="H386" s="25">
        <f t="shared" si="263"/>
        <v>4505487</v>
      </c>
      <c r="I386" s="15">
        <v>18900000</v>
      </c>
      <c r="J386" s="17">
        <f t="shared" si="264"/>
        <v>18900000</v>
      </c>
      <c r="K386" s="28">
        <v>3080000</v>
      </c>
      <c r="L386" s="29">
        <f t="shared" si="265"/>
        <v>3080000</v>
      </c>
      <c r="M386" s="47">
        <f t="shared" si="247"/>
        <v>3928495.6666666665</v>
      </c>
      <c r="N386" s="42">
        <f t="shared" si="266"/>
        <v>7671371.75</v>
      </c>
      <c r="O386" s="43">
        <f t="shared" si="267"/>
        <v>0.4525099112815123</v>
      </c>
      <c r="P386" s="43">
        <f t="shared" si="268"/>
        <v>0.41268821967857316</v>
      </c>
      <c r="Q386" s="43">
        <f t="shared" si="269"/>
        <v>-1.4637053992331945</v>
      </c>
      <c r="R386" s="43">
        <f t="shared" si="270"/>
        <v>0.59850726827310896</v>
      </c>
      <c r="S386" s="21">
        <f t="shared" si="271"/>
        <v>7510793.0118458364</v>
      </c>
      <c r="T386" s="22">
        <f t="shared" si="227"/>
        <v>15182164.761845836</v>
      </c>
      <c r="U386" s="22">
        <f t="shared" si="228"/>
        <v>160578.73815416358</v>
      </c>
      <c r="V386" s="21">
        <f t="shared" si="272"/>
        <v>4200000</v>
      </c>
      <c r="W386" s="21">
        <f t="shared" si="273"/>
        <v>4505487</v>
      </c>
      <c r="X386" s="21" t="str">
        <f t="shared" si="274"/>
        <v/>
      </c>
      <c r="Y386" s="21">
        <f t="shared" si="275"/>
        <v>3080000</v>
      </c>
      <c r="Z386" s="23">
        <f t="shared" si="229"/>
        <v>3928495.6666666665</v>
      </c>
      <c r="AA386" s="20">
        <f t="shared" si="230"/>
        <v>3</v>
      </c>
      <c r="AB386" s="1" t="s">
        <v>863</v>
      </c>
      <c r="AE386" s="54"/>
      <c r="AF386" s="56">
        <f t="shared" si="226"/>
        <v>0</v>
      </c>
    </row>
    <row r="387" spans="1:32" ht="89.25" hidden="1" x14ac:dyDescent="0.2">
      <c r="A387" s="5" t="s">
        <v>753</v>
      </c>
      <c r="B387" s="10" t="s">
        <v>754</v>
      </c>
      <c r="C387" s="9" t="s">
        <v>20</v>
      </c>
      <c r="D387" s="12">
        <v>10</v>
      </c>
      <c r="E387" s="39">
        <v>2240000</v>
      </c>
      <c r="F387" s="35">
        <f t="shared" si="262"/>
        <v>22400000</v>
      </c>
      <c r="G387" s="40">
        <v>2338365</v>
      </c>
      <c r="H387" s="25">
        <f t="shared" si="263"/>
        <v>23383650</v>
      </c>
      <c r="I387" s="15">
        <v>1700000</v>
      </c>
      <c r="J387" s="17">
        <f t="shared" si="264"/>
        <v>17000000</v>
      </c>
      <c r="K387" s="28">
        <v>2860000</v>
      </c>
      <c r="L387" s="29">
        <f t="shared" si="265"/>
        <v>28600000</v>
      </c>
      <c r="M387" s="47">
        <f t="shared" si="247"/>
        <v>2289182.5</v>
      </c>
      <c r="N387" s="42">
        <f t="shared" si="266"/>
        <v>2284591.25</v>
      </c>
      <c r="O387" s="43">
        <f t="shared" si="267"/>
        <v>1.9518261745946841E-2</v>
      </c>
      <c r="P387" s="43">
        <f t="shared" si="268"/>
        <v>-2.3537580300196037E-2</v>
      </c>
      <c r="Q387" s="43">
        <f t="shared" si="269"/>
        <v>0.25588439507504901</v>
      </c>
      <c r="R387" s="43">
        <f t="shared" si="270"/>
        <v>-0.25186507652079992</v>
      </c>
      <c r="S387" s="21">
        <f t="shared" si="271"/>
        <v>475297.15439177275</v>
      </c>
      <c r="T387" s="22">
        <f t="shared" si="227"/>
        <v>2759888.4043917726</v>
      </c>
      <c r="U387" s="22">
        <f t="shared" si="228"/>
        <v>1809294.0956082272</v>
      </c>
      <c r="V387" s="21">
        <f t="shared" si="272"/>
        <v>2240000</v>
      </c>
      <c r="W387" s="21">
        <f t="shared" si="273"/>
        <v>2338365</v>
      </c>
      <c r="X387" s="21" t="str">
        <f t="shared" si="274"/>
        <v/>
      </c>
      <c r="Y387" s="21" t="str">
        <f t="shared" si="275"/>
        <v/>
      </c>
      <c r="Z387" s="23">
        <f t="shared" si="229"/>
        <v>2289182.5</v>
      </c>
      <c r="AA387" s="20">
        <f t="shared" si="230"/>
        <v>2</v>
      </c>
      <c r="AB387" s="1" t="s">
        <v>863</v>
      </c>
      <c r="AE387" s="54"/>
      <c r="AF387" s="56">
        <f t="shared" si="226"/>
        <v>0</v>
      </c>
    </row>
    <row r="388" spans="1:32" ht="76.5" hidden="1" x14ac:dyDescent="0.2">
      <c r="A388" s="5" t="s">
        <v>755</v>
      </c>
      <c r="B388" s="10" t="s">
        <v>756</v>
      </c>
      <c r="C388" s="9" t="s">
        <v>20</v>
      </c>
      <c r="D388" s="12">
        <v>10</v>
      </c>
      <c r="E388" s="39">
        <v>5650000</v>
      </c>
      <c r="F388" s="35">
        <f t="shared" si="262"/>
        <v>56500000</v>
      </c>
      <c r="G388" s="40">
        <v>5679460</v>
      </c>
      <c r="H388" s="25">
        <f t="shared" si="263"/>
        <v>56794600</v>
      </c>
      <c r="I388" s="15">
        <v>1970000</v>
      </c>
      <c r="J388" s="17">
        <f t="shared" si="264"/>
        <v>19700000</v>
      </c>
      <c r="K388" s="28">
        <v>3080000</v>
      </c>
      <c r="L388" s="29">
        <f t="shared" si="265"/>
        <v>30800000</v>
      </c>
      <c r="M388" s="47">
        <f t="shared" si="247"/>
        <v>4803153.333333333</v>
      </c>
      <c r="N388" s="42">
        <f t="shared" si="266"/>
        <v>4094865</v>
      </c>
      <c r="O388" s="43">
        <f t="shared" si="267"/>
        <v>-0.37977686688083745</v>
      </c>
      <c r="P388" s="43">
        <f t="shared" si="268"/>
        <v>-0.38697124325221965</v>
      </c>
      <c r="Q388" s="43">
        <f t="shared" si="269"/>
        <v>0.51890965880438067</v>
      </c>
      <c r="R388" s="43">
        <f t="shared" si="270"/>
        <v>0.24783845132867632</v>
      </c>
      <c r="S388" s="21">
        <f t="shared" si="271"/>
        <v>1868545.6393230895</v>
      </c>
      <c r="T388" s="22">
        <f t="shared" si="227"/>
        <v>5963410.6393230893</v>
      </c>
      <c r="U388" s="22">
        <f t="shared" si="228"/>
        <v>2226319.3606769107</v>
      </c>
      <c r="V388" s="21">
        <f t="shared" si="272"/>
        <v>5650000</v>
      </c>
      <c r="W388" s="21">
        <f t="shared" si="273"/>
        <v>5679460</v>
      </c>
      <c r="X388" s="21" t="str">
        <f t="shared" si="274"/>
        <v/>
      </c>
      <c r="Y388" s="21">
        <f t="shared" si="275"/>
        <v>3080000</v>
      </c>
      <c r="Z388" s="23">
        <f t="shared" si="229"/>
        <v>4803153.333333333</v>
      </c>
      <c r="AA388" s="20">
        <f t="shared" si="230"/>
        <v>3</v>
      </c>
      <c r="AB388" s="1" t="s">
        <v>863</v>
      </c>
      <c r="AE388" s="54"/>
      <c r="AF388" s="56">
        <f t="shared" si="226"/>
        <v>0</v>
      </c>
    </row>
    <row r="389" spans="1:32" ht="63.75" hidden="1" x14ac:dyDescent="0.2">
      <c r="A389" s="5" t="s">
        <v>757</v>
      </c>
      <c r="B389" s="10" t="s">
        <v>758</v>
      </c>
      <c r="C389" s="9" t="s">
        <v>20</v>
      </c>
      <c r="D389" s="12">
        <v>5</v>
      </c>
      <c r="E389" s="39">
        <v>2350000</v>
      </c>
      <c r="F389" s="35">
        <f t="shared" si="262"/>
        <v>11750000</v>
      </c>
      <c r="G389" s="40">
        <v>2420890</v>
      </c>
      <c r="H389" s="25">
        <f t="shared" si="263"/>
        <v>12104450</v>
      </c>
      <c r="I389" s="15">
        <v>1580000</v>
      </c>
      <c r="J389" s="17">
        <f t="shared" si="264"/>
        <v>7900000</v>
      </c>
      <c r="K389" s="28">
        <v>2640000</v>
      </c>
      <c r="L389" s="29">
        <f t="shared" si="265"/>
        <v>13200000</v>
      </c>
      <c r="M389" s="47">
        <f t="shared" si="247"/>
        <v>2470296.6666666665</v>
      </c>
      <c r="N389" s="42">
        <f t="shared" si="266"/>
        <v>2247722.5</v>
      </c>
      <c r="O389" s="43">
        <f t="shared" si="267"/>
        <v>-4.5502725536626487E-2</v>
      </c>
      <c r="P389" s="43">
        <f t="shared" si="268"/>
        <v>-7.7041316265686666E-2</v>
      </c>
      <c r="Q389" s="43">
        <f t="shared" si="269"/>
        <v>0.29706625261792774</v>
      </c>
      <c r="R389" s="43">
        <f t="shared" si="270"/>
        <v>-0.17452221081561436</v>
      </c>
      <c r="S389" s="21">
        <f t="shared" si="271"/>
        <v>461946.11665395205</v>
      </c>
      <c r="T389" s="22">
        <f t="shared" si="227"/>
        <v>2709668.6166539518</v>
      </c>
      <c r="U389" s="22">
        <f t="shared" si="228"/>
        <v>1785776.383346048</v>
      </c>
      <c r="V389" s="21">
        <f t="shared" si="272"/>
        <v>2350000</v>
      </c>
      <c r="W389" s="21">
        <f t="shared" si="273"/>
        <v>2420890</v>
      </c>
      <c r="X389" s="21" t="str">
        <f t="shared" si="274"/>
        <v/>
      </c>
      <c r="Y389" s="21">
        <f t="shared" si="275"/>
        <v>2640000</v>
      </c>
      <c r="Z389" s="23">
        <f t="shared" si="229"/>
        <v>2470296.6666666665</v>
      </c>
      <c r="AA389" s="20">
        <f t="shared" si="230"/>
        <v>3</v>
      </c>
      <c r="AB389" s="1" t="s">
        <v>863</v>
      </c>
      <c r="AE389" s="54"/>
      <c r="AF389" s="56">
        <f t="shared" si="226"/>
        <v>0</v>
      </c>
    </row>
    <row r="390" spans="1:32" ht="38.25" hidden="1" x14ac:dyDescent="0.2">
      <c r="A390" s="5" t="s">
        <v>759</v>
      </c>
      <c r="B390" s="10" t="s">
        <v>760</v>
      </c>
      <c r="C390" s="9" t="s">
        <v>651</v>
      </c>
      <c r="D390" s="12">
        <v>1</v>
      </c>
      <c r="E390" s="39">
        <v>6552000</v>
      </c>
      <c r="F390" s="35">
        <f t="shared" si="262"/>
        <v>6552000</v>
      </c>
      <c r="G390" s="40">
        <v>6678374</v>
      </c>
      <c r="H390" s="25">
        <f t="shared" si="263"/>
        <v>6678374</v>
      </c>
      <c r="I390" s="15">
        <v>1460000</v>
      </c>
      <c r="J390" s="17">
        <f t="shared" si="264"/>
        <v>1460000</v>
      </c>
      <c r="K390" s="28">
        <v>3080000</v>
      </c>
      <c r="L390" s="29">
        <f t="shared" si="265"/>
        <v>3080000</v>
      </c>
      <c r="M390" s="47">
        <f t="shared" si="247"/>
        <v>5436791.333333333</v>
      </c>
      <c r="N390" s="42">
        <f t="shared" si="266"/>
        <v>4442593.5</v>
      </c>
      <c r="O390" s="43">
        <f t="shared" si="267"/>
        <v>-0.47481420481077108</v>
      </c>
      <c r="P390" s="43">
        <f t="shared" si="268"/>
        <v>-0.50326020150166784</v>
      </c>
      <c r="Q390" s="43">
        <f t="shared" si="269"/>
        <v>0.67136313506963896</v>
      </c>
      <c r="R390" s="43">
        <f t="shared" si="270"/>
        <v>0.30671127124279995</v>
      </c>
      <c r="S390" s="21">
        <f t="shared" si="271"/>
        <v>2594920.3750730003</v>
      </c>
      <c r="T390" s="22">
        <f t="shared" si="227"/>
        <v>7037513.8750730008</v>
      </c>
      <c r="U390" s="22">
        <f t="shared" si="228"/>
        <v>1847673.1249269997</v>
      </c>
      <c r="V390" s="21">
        <f t="shared" si="272"/>
        <v>6552000</v>
      </c>
      <c r="W390" s="21">
        <f t="shared" si="273"/>
        <v>6678374</v>
      </c>
      <c r="X390" s="21" t="str">
        <f t="shared" si="274"/>
        <v/>
      </c>
      <c r="Y390" s="21">
        <f t="shared" si="275"/>
        <v>3080000</v>
      </c>
      <c r="Z390" s="23">
        <f t="shared" si="229"/>
        <v>5436791.333333333</v>
      </c>
      <c r="AA390" s="20">
        <f t="shared" si="230"/>
        <v>3</v>
      </c>
      <c r="AB390" s="1" t="s">
        <v>863</v>
      </c>
      <c r="AE390" s="54"/>
      <c r="AF390" s="56">
        <f t="shared" si="226"/>
        <v>0</v>
      </c>
    </row>
    <row r="391" spans="1:32" ht="25.5" hidden="1" x14ac:dyDescent="0.2">
      <c r="A391" s="5" t="s">
        <v>761</v>
      </c>
      <c r="B391" s="10" t="s">
        <v>762</v>
      </c>
      <c r="C391" s="9" t="s">
        <v>651</v>
      </c>
      <c r="D391" s="12">
        <v>10</v>
      </c>
      <c r="E391" s="39">
        <v>1535000</v>
      </c>
      <c r="F391" s="35">
        <f t="shared" si="262"/>
        <v>15350000</v>
      </c>
      <c r="G391" s="40">
        <v>1383145</v>
      </c>
      <c r="H391" s="25">
        <f t="shared" si="263"/>
        <v>13831450</v>
      </c>
      <c r="I391" s="16">
        <v>1260000</v>
      </c>
      <c r="J391" s="17">
        <f t="shared" si="264"/>
        <v>12600000</v>
      </c>
      <c r="K391" s="28">
        <v>1716000</v>
      </c>
      <c r="L391" s="29">
        <f t="shared" si="265"/>
        <v>17160000</v>
      </c>
      <c r="M391" s="47">
        <f>N391</f>
        <v>1473536.25</v>
      </c>
      <c r="N391" s="46">
        <f t="shared" si="266"/>
        <v>1473536.25</v>
      </c>
      <c r="O391" s="43">
        <f t="shared" si="267"/>
        <v>-4.1711732575292926E-2</v>
      </c>
      <c r="P391" s="43">
        <f t="shared" si="268"/>
        <v>6.1343078597489553E-2</v>
      </c>
      <c r="Q391" s="43">
        <f t="shared" si="269"/>
        <v>0.14491414785350543</v>
      </c>
      <c r="R391" s="43">
        <f t="shared" si="270"/>
        <v>-0.16454549387570205</v>
      </c>
      <c r="S391" s="21">
        <f t="shared" si="271"/>
        <v>196921.95642669374</v>
      </c>
      <c r="T391" s="22">
        <f t="shared" si="227"/>
        <v>1670458.2064266938</v>
      </c>
      <c r="U391" s="22">
        <f t="shared" si="228"/>
        <v>1276614.2935733062</v>
      </c>
      <c r="V391" s="21">
        <f t="shared" si="272"/>
        <v>1535000</v>
      </c>
      <c r="W391" s="21">
        <f t="shared" si="273"/>
        <v>1383145</v>
      </c>
      <c r="X391" s="21" t="str">
        <f t="shared" si="274"/>
        <v/>
      </c>
      <c r="Y391" s="21" t="str">
        <f t="shared" si="275"/>
        <v/>
      </c>
      <c r="Z391" s="23">
        <f t="shared" si="229"/>
        <v>1459072.5</v>
      </c>
      <c r="AA391" s="20">
        <f t="shared" si="230"/>
        <v>2</v>
      </c>
      <c r="AB391" s="44" t="s">
        <v>873</v>
      </c>
      <c r="AE391" s="54"/>
      <c r="AF391" s="56">
        <f t="shared" si="226"/>
        <v>0</v>
      </c>
    </row>
    <row r="392" spans="1:32" ht="38.25" hidden="1" x14ac:dyDescent="0.2">
      <c r="A392" s="5" t="s">
        <v>763</v>
      </c>
      <c r="B392" s="10" t="s">
        <v>764</v>
      </c>
      <c r="C392" s="9" t="s">
        <v>651</v>
      </c>
      <c r="D392" s="12">
        <v>10</v>
      </c>
      <c r="E392" s="39">
        <v>2912000</v>
      </c>
      <c r="F392" s="35">
        <f t="shared" si="262"/>
        <v>29120000</v>
      </c>
      <c r="G392" s="40">
        <v>2810193</v>
      </c>
      <c r="H392" s="25">
        <f t="shared" si="263"/>
        <v>28101930</v>
      </c>
      <c r="I392" s="16">
        <v>1320000</v>
      </c>
      <c r="J392" s="17">
        <f t="shared" si="264"/>
        <v>13200000</v>
      </c>
      <c r="K392" s="28">
        <v>1980000</v>
      </c>
      <c r="L392" s="29">
        <f t="shared" si="265"/>
        <v>19800000</v>
      </c>
      <c r="M392" s="47">
        <f t="shared" si="247"/>
        <v>2567397.6666666665</v>
      </c>
      <c r="N392" s="42">
        <f t="shared" si="266"/>
        <v>2255548.25</v>
      </c>
      <c r="O392" s="43">
        <f t="shared" si="267"/>
        <v>-0.29103866432473779</v>
      </c>
      <c r="P392" s="43">
        <f t="shared" si="268"/>
        <v>-0.24590240975780508</v>
      </c>
      <c r="Q392" s="43">
        <f t="shared" si="269"/>
        <v>0.4147764296330172</v>
      </c>
      <c r="R392" s="43">
        <f t="shared" si="270"/>
        <v>0.12216464444952579</v>
      </c>
      <c r="S392" s="21">
        <f t="shared" si="271"/>
        <v>750496.96089474601</v>
      </c>
      <c r="T392" s="22">
        <f t="shared" si="227"/>
        <v>3006045.2108947458</v>
      </c>
      <c r="U392" s="22">
        <f t="shared" si="228"/>
        <v>1505051.289105254</v>
      </c>
      <c r="V392" s="21">
        <f t="shared" si="272"/>
        <v>2912000</v>
      </c>
      <c r="W392" s="21">
        <f t="shared" si="273"/>
        <v>2810193</v>
      </c>
      <c r="X392" s="21" t="str">
        <f t="shared" si="274"/>
        <v/>
      </c>
      <c r="Y392" s="21">
        <f t="shared" si="275"/>
        <v>1980000</v>
      </c>
      <c r="Z392" s="23">
        <f t="shared" si="229"/>
        <v>2567397.6666666665</v>
      </c>
      <c r="AA392" s="20">
        <f t="shared" si="230"/>
        <v>3</v>
      </c>
      <c r="AB392" s="1" t="s">
        <v>863</v>
      </c>
      <c r="AE392" s="54"/>
      <c r="AF392" s="56">
        <f t="shared" si="226"/>
        <v>0</v>
      </c>
    </row>
    <row r="393" spans="1:32" ht="38.25" hidden="1" x14ac:dyDescent="0.2">
      <c r="A393" s="5" t="s">
        <v>765</v>
      </c>
      <c r="B393" s="10" t="s">
        <v>766</v>
      </c>
      <c r="C393" s="9" t="s">
        <v>651</v>
      </c>
      <c r="D393" s="12">
        <v>4</v>
      </c>
      <c r="E393" s="39">
        <v>2812000</v>
      </c>
      <c r="F393" s="35">
        <f t="shared" si="262"/>
        <v>11248000</v>
      </c>
      <c r="G393" s="40">
        <v>3043714</v>
      </c>
      <c r="H393" s="25">
        <f t="shared" si="263"/>
        <v>12174856</v>
      </c>
      <c r="I393" s="16">
        <v>1050000</v>
      </c>
      <c r="J393" s="17">
        <f t="shared" si="264"/>
        <v>4200000</v>
      </c>
      <c r="K393" s="28">
        <v>1980000</v>
      </c>
      <c r="L393" s="29">
        <f t="shared" si="265"/>
        <v>7920000</v>
      </c>
      <c r="M393" s="47">
        <f t="shared" si="247"/>
        <v>2611904.6666666665</v>
      </c>
      <c r="N393" s="42">
        <f t="shared" si="266"/>
        <v>2221428.5</v>
      </c>
      <c r="O393" s="43">
        <f t="shared" si="267"/>
        <v>-0.26585213073479519</v>
      </c>
      <c r="P393" s="43">
        <f t="shared" si="268"/>
        <v>-0.37016068714343042</v>
      </c>
      <c r="Q393" s="43">
        <f t="shared" si="269"/>
        <v>0.52733117451225642</v>
      </c>
      <c r="R393" s="43">
        <f t="shared" si="270"/>
        <v>0.10868164336596919</v>
      </c>
      <c r="S393" s="21">
        <f t="shared" si="271"/>
        <v>904702.63831953832</v>
      </c>
      <c r="T393" s="22">
        <f t="shared" si="227"/>
        <v>3126131.1383195384</v>
      </c>
      <c r="U393" s="22">
        <f t="shared" si="228"/>
        <v>1316725.8616804616</v>
      </c>
      <c r="V393" s="21">
        <f t="shared" si="272"/>
        <v>2812000</v>
      </c>
      <c r="W393" s="21">
        <f t="shared" si="273"/>
        <v>3043714</v>
      </c>
      <c r="X393" s="21" t="str">
        <f t="shared" si="274"/>
        <v/>
      </c>
      <c r="Y393" s="21">
        <f t="shared" si="275"/>
        <v>1980000</v>
      </c>
      <c r="Z393" s="23">
        <f t="shared" si="229"/>
        <v>2611904.6666666665</v>
      </c>
      <c r="AA393" s="20">
        <f t="shared" si="230"/>
        <v>3</v>
      </c>
      <c r="AB393" s="1" t="s">
        <v>863</v>
      </c>
      <c r="AE393" s="54"/>
      <c r="AF393" s="56">
        <f t="shared" si="226"/>
        <v>0</v>
      </c>
    </row>
    <row r="394" spans="1:32" ht="38.25" hidden="1" x14ac:dyDescent="0.2">
      <c r="A394" s="5" t="s">
        <v>767</v>
      </c>
      <c r="B394" s="10" t="s">
        <v>768</v>
      </c>
      <c r="C394" s="9" t="s">
        <v>651</v>
      </c>
      <c r="D394" s="12">
        <v>4</v>
      </c>
      <c r="E394" s="39">
        <v>2712000</v>
      </c>
      <c r="F394" s="35">
        <f t="shared" si="262"/>
        <v>10848000</v>
      </c>
      <c r="G394" s="40">
        <v>2780088</v>
      </c>
      <c r="H394" s="25">
        <f t="shared" si="263"/>
        <v>11120352</v>
      </c>
      <c r="I394" s="16">
        <v>1050000</v>
      </c>
      <c r="J394" s="17">
        <f t="shared" si="264"/>
        <v>4200000</v>
      </c>
      <c r="K394" s="28">
        <v>1980000</v>
      </c>
      <c r="L394" s="29">
        <f t="shared" si="265"/>
        <v>7920000</v>
      </c>
      <c r="M394" s="47">
        <f t="shared" si="247"/>
        <v>2490696</v>
      </c>
      <c r="N394" s="42">
        <f t="shared" si="266"/>
        <v>2130522</v>
      </c>
      <c r="O394" s="43">
        <f t="shared" si="267"/>
        <v>-0.27292747974440057</v>
      </c>
      <c r="P394" s="43">
        <f t="shared" si="268"/>
        <v>-0.30488584487745252</v>
      </c>
      <c r="Q394" s="43">
        <f t="shared" si="269"/>
        <v>0.50716303328480061</v>
      </c>
      <c r="R394" s="43">
        <f t="shared" si="270"/>
        <v>7.0650291337052584E-2</v>
      </c>
      <c r="S394" s="21">
        <f t="shared" si="271"/>
        <v>806274.83275617624</v>
      </c>
      <c r="T394" s="22">
        <f t="shared" si="227"/>
        <v>2936796.8327561761</v>
      </c>
      <c r="U394" s="22">
        <f t="shared" si="228"/>
        <v>1324247.1672438239</v>
      </c>
      <c r="V394" s="21">
        <f t="shared" si="272"/>
        <v>2712000</v>
      </c>
      <c r="W394" s="21">
        <f t="shared" si="273"/>
        <v>2780088</v>
      </c>
      <c r="X394" s="21" t="str">
        <f t="shared" si="274"/>
        <v/>
      </c>
      <c r="Y394" s="21">
        <f t="shared" si="275"/>
        <v>1980000</v>
      </c>
      <c r="Z394" s="23">
        <f t="shared" si="229"/>
        <v>2490696</v>
      </c>
      <c r="AA394" s="20">
        <f t="shared" si="230"/>
        <v>3</v>
      </c>
      <c r="AB394" s="1" t="s">
        <v>863</v>
      </c>
      <c r="AE394" s="54"/>
      <c r="AF394" s="56">
        <f t="shared" si="226"/>
        <v>0</v>
      </c>
    </row>
    <row r="395" spans="1:32" ht="38.25" hidden="1" x14ac:dyDescent="0.2">
      <c r="A395" s="5" t="s">
        <v>769</v>
      </c>
      <c r="B395" s="10" t="s">
        <v>770</v>
      </c>
      <c r="C395" s="9" t="s">
        <v>651</v>
      </c>
      <c r="D395" s="12">
        <v>4</v>
      </c>
      <c r="E395" s="39">
        <v>2762000</v>
      </c>
      <c r="F395" s="35">
        <f t="shared" si="262"/>
        <v>11048000</v>
      </c>
      <c r="G395" s="40">
        <v>2832917</v>
      </c>
      <c r="H395" s="25">
        <f t="shared" si="263"/>
        <v>11331668</v>
      </c>
      <c r="I395" s="16">
        <v>1050000</v>
      </c>
      <c r="J395" s="17">
        <f t="shared" si="264"/>
        <v>4200000</v>
      </c>
      <c r="K395" s="28">
        <v>1980000</v>
      </c>
      <c r="L395" s="29">
        <f t="shared" si="265"/>
        <v>7920000</v>
      </c>
      <c r="M395" s="47">
        <f t="shared" si="247"/>
        <v>2524972.3333333335</v>
      </c>
      <c r="N395" s="42">
        <f t="shared" si="266"/>
        <v>2156229.25</v>
      </c>
      <c r="O395" s="43">
        <f t="shared" si="267"/>
        <v>-0.28093986295752171</v>
      </c>
      <c r="P395" s="43">
        <f t="shared" si="268"/>
        <v>-0.31382922293629023</v>
      </c>
      <c r="Q395" s="43">
        <f t="shared" si="269"/>
        <v>0.51303879214142001</v>
      </c>
      <c r="R395" s="43">
        <f t="shared" si="270"/>
        <v>8.1730293752392047E-2</v>
      </c>
      <c r="S395" s="21">
        <f t="shared" si="271"/>
        <v>832599.22625209263</v>
      </c>
      <c r="T395" s="22">
        <f t="shared" si="227"/>
        <v>2988828.4762520925</v>
      </c>
      <c r="U395" s="22">
        <f t="shared" si="228"/>
        <v>1323630.0237479075</v>
      </c>
      <c r="V395" s="21">
        <f t="shared" si="272"/>
        <v>2762000</v>
      </c>
      <c r="W395" s="21">
        <f t="shared" si="273"/>
        <v>2832917</v>
      </c>
      <c r="X395" s="21" t="str">
        <f t="shared" si="274"/>
        <v/>
      </c>
      <c r="Y395" s="21">
        <f t="shared" si="275"/>
        <v>1980000</v>
      </c>
      <c r="Z395" s="23">
        <f t="shared" si="229"/>
        <v>2524972.3333333335</v>
      </c>
      <c r="AA395" s="20">
        <f t="shared" si="230"/>
        <v>3</v>
      </c>
      <c r="AB395" s="1" t="s">
        <v>863</v>
      </c>
      <c r="AE395" s="54"/>
      <c r="AF395" s="56">
        <f t="shared" ref="AF395:AF437" si="277">+AE395*M395</f>
        <v>0</v>
      </c>
    </row>
    <row r="396" spans="1:32" ht="15" hidden="1" x14ac:dyDescent="0.2">
      <c r="A396" s="5" t="s">
        <v>771</v>
      </c>
      <c r="B396" s="10" t="s">
        <v>772</v>
      </c>
      <c r="C396" s="9" t="s">
        <v>32</v>
      </c>
      <c r="D396" s="12">
        <v>30</v>
      </c>
      <c r="E396" s="39">
        <v>360000</v>
      </c>
      <c r="F396" s="35">
        <f t="shared" si="262"/>
        <v>10800000</v>
      </c>
      <c r="G396" s="40">
        <v>379314</v>
      </c>
      <c r="H396" s="25">
        <f t="shared" si="263"/>
        <v>11379420</v>
      </c>
      <c r="I396" s="16">
        <v>459800</v>
      </c>
      <c r="J396" s="17">
        <f t="shared" si="264"/>
        <v>13794000</v>
      </c>
      <c r="K396" s="28">
        <v>350000</v>
      </c>
      <c r="L396" s="29">
        <f t="shared" si="265"/>
        <v>10500000</v>
      </c>
      <c r="M396" s="47">
        <f>N396</f>
        <v>387278.5</v>
      </c>
      <c r="N396" s="46">
        <f t="shared" si="266"/>
        <v>387278.5</v>
      </c>
      <c r="O396" s="43">
        <f t="shared" si="267"/>
        <v>7.0436391382428964E-2</v>
      </c>
      <c r="P396" s="43">
        <f t="shared" si="268"/>
        <v>2.0565303780096245E-2</v>
      </c>
      <c r="Q396" s="43">
        <f t="shared" si="269"/>
        <v>-0.18725929789544216</v>
      </c>
      <c r="R396" s="43">
        <f t="shared" si="270"/>
        <v>9.6257602732917058E-2</v>
      </c>
      <c r="S396" s="21">
        <f t="shared" si="271"/>
        <v>49855.137973265439</v>
      </c>
      <c r="T396" s="22">
        <f t="shared" ref="T396:T442" si="278">N396+S396</f>
        <v>437133.63797326543</v>
      </c>
      <c r="U396" s="22">
        <f t="shared" ref="U396:U442" si="279">N396-S396</f>
        <v>337423.36202673457</v>
      </c>
      <c r="V396" s="21">
        <f t="shared" si="272"/>
        <v>360000</v>
      </c>
      <c r="W396" s="21">
        <f t="shared" si="273"/>
        <v>379314</v>
      </c>
      <c r="X396" s="21" t="str">
        <f t="shared" si="274"/>
        <v/>
      </c>
      <c r="Y396" s="21">
        <f t="shared" si="275"/>
        <v>350000</v>
      </c>
      <c r="Z396" s="23">
        <f t="shared" ref="Z396:Z437" si="280">AVERAGE(V396:Y396)</f>
        <v>363104.66666666669</v>
      </c>
      <c r="AA396" s="20">
        <f t="shared" ref="AA396:AA442" si="281">COUNT(V396:Y396)</f>
        <v>3</v>
      </c>
      <c r="AB396" s="44" t="s">
        <v>873</v>
      </c>
      <c r="AE396" s="54"/>
      <c r="AF396" s="56">
        <f t="shared" si="277"/>
        <v>0</v>
      </c>
    </row>
    <row r="397" spans="1:32" ht="38.25" hidden="1" x14ac:dyDescent="0.2">
      <c r="A397" s="5" t="s">
        <v>773</v>
      </c>
      <c r="B397" s="10" t="s">
        <v>774</v>
      </c>
      <c r="C397" s="9" t="s">
        <v>651</v>
      </c>
      <c r="D397" s="12">
        <v>4</v>
      </c>
      <c r="E397" s="39">
        <v>2053000</v>
      </c>
      <c r="F397" s="35">
        <f t="shared" si="262"/>
        <v>8212000</v>
      </c>
      <c r="G397" s="40">
        <v>2004238</v>
      </c>
      <c r="H397" s="25">
        <f t="shared" si="263"/>
        <v>8016952</v>
      </c>
      <c r="I397" s="16">
        <v>1225000</v>
      </c>
      <c r="J397" s="17">
        <f t="shared" si="264"/>
        <v>4900000</v>
      </c>
      <c r="K397" s="28">
        <v>990000</v>
      </c>
      <c r="L397" s="29">
        <f t="shared" si="265"/>
        <v>3960000</v>
      </c>
      <c r="M397" s="47">
        <f t="shared" si="247"/>
        <v>1760746</v>
      </c>
      <c r="N397" s="42">
        <f t="shared" si="266"/>
        <v>1568059.5</v>
      </c>
      <c r="O397" s="43">
        <f t="shared" si="267"/>
        <v>-0.3092615426901848</v>
      </c>
      <c r="P397" s="43">
        <f t="shared" si="268"/>
        <v>-0.27816450842586016</v>
      </c>
      <c r="Q397" s="43">
        <f t="shared" si="269"/>
        <v>0.21877964452241772</v>
      </c>
      <c r="R397" s="43">
        <f t="shared" si="270"/>
        <v>0.36864640659362735</v>
      </c>
      <c r="S397" s="21">
        <f t="shared" si="271"/>
        <v>540759.21273798007</v>
      </c>
      <c r="T397" s="22">
        <f t="shared" si="278"/>
        <v>2108818.7127379803</v>
      </c>
      <c r="U397" s="22">
        <f t="shared" si="279"/>
        <v>1027300.2872620199</v>
      </c>
      <c r="V397" s="21">
        <f t="shared" si="272"/>
        <v>2053000</v>
      </c>
      <c r="W397" s="21">
        <f t="shared" si="273"/>
        <v>2004238</v>
      </c>
      <c r="X397" s="21">
        <f t="shared" si="274"/>
        <v>1225000</v>
      </c>
      <c r="Y397" s="21" t="str">
        <f t="shared" si="275"/>
        <v/>
      </c>
      <c r="Z397" s="23">
        <f t="shared" si="280"/>
        <v>1760746</v>
      </c>
      <c r="AA397" s="20">
        <f t="shared" si="281"/>
        <v>3</v>
      </c>
      <c r="AB397" s="1" t="s">
        <v>863</v>
      </c>
      <c r="AE397" s="54"/>
      <c r="AF397" s="56">
        <f t="shared" si="277"/>
        <v>0</v>
      </c>
    </row>
    <row r="398" spans="1:32" ht="15.75" hidden="1" x14ac:dyDescent="0.2">
      <c r="A398" s="8">
        <v>19</v>
      </c>
      <c r="B398" s="255" t="s">
        <v>775</v>
      </c>
      <c r="C398" s="255"/>
      <c r="D398" s="255"/>
      <c r="E398" s="255"/>
      <c r="F398" s="255"/>
      <c r="G398" s="49"/>
      <c r="H398" s="49"/>
      <c r="I398" s="49"/>
      <c r="J398" s="49"/>
      <c r="K398" s="49"/>
      <c r="L398" s="49"/>
      <c r="M398" s="59"/>
      <c r="N398" s="256"/>
      <c r="O398" s="257"/>
      <c r="P398" s="257"/>
      <c r="Q398" s="257"/>
      <c r="R398" s="257"/>
      <c r="S398" s="257"/>
      <c r="T398" s="257"/>
      <c r="U398" s="257"/>
      <c r="V398" s="257"/>
      <c r="W398" s="257"/>
      <c r="X398" s="257"/>
      <c r="Y398" s="257"/>
      <c r="Z398" s="257"/>
      <c r="AA398" s="258"/>
      <c r="AB398" s="1" t="s">
        <v>863</v>
      </c>
      <c r="AE398" s="54"/>
      <c r="AF398" s="56">
        <f t="shared" si="277"/>
        <v>0</v>
      </c>
    </row>
    <row r="399" spans="1:32" ht="15" hidden="1" x14ac:dyDescent="0.2">
      <c r="A399" s="5" t="s">
        <v>776</v>
      </c>
      <c r="B399" s="10" t="s">
        <v>777</v>
      </c>
      <c r="C399" s="9" t="s">
        <v>32</v>
      </c>
      <c r="D399" s="12">
        <v>20</v>
      </c>
      <c r="E399" s="36">
        <v>45845.8</v>
      </c>
      <c r="F399" s="35">
        <f t="shared" ref="F399:F428" si="282">+D399*E399</f>
        <v>916916</v>
      </c>
      <c r="G399" s="40">
        <v>43942</v>
      </c>
      <c r="H399" s="25">
        <f t="shared" ref="H399:H428" si="283">+D399*G399</f>
        <v>878840</v>
      </c>
      <c r="I399" s="16">
        <v>35650</v>
      </c>
      <c r="J399" s="17">
        <f t="shared" ref="J399:J428" si="284">+I399*D399</f>
        <v>713000</v>
      </c>
      <c r="K399" s="28">
        <v>100000</v>
      </c>
      <c r="L399" s="29">
        <f t="shared" ref="L399:L428" si="285">+K399*D399</f>
        <v>2000000</v>
      </c>
      <c r="M399" s="47">
        <f t="shared" si="247"/>
        <v>41812.6</v>
      </c>
      <c r="N399" s="42">
        <f t="shared" ref="N399:N428" si="286">AVERAGE(E399,G399,I399,K399)</f>
        <v>56359.45</v>
      </c>
      <c r="O399" s="43">
        <f t="shared" ref="O399:O428" si="287">1-E399/N399</f>
        <v>0.18654635558012</v>
      </c>
      <c r="P399" s="43">
        <f t="shared" ref="P399:P428" si="288">1-G399/N399</f>
        <v>0.22032596130728743</v>
      </c>
      <c r="Q399" s="43">
        <f t="shared" ref="Q399:Q428" si="289">1-I399/N399</f>
        <v>0.36745301808303665</v>
      </c>
      <c r="R399" s="43">
        <f t="shared" ref="R399:R428" si="290">1-K399/N399</f>
        <v>-0.7743253349704442</v>
      </c>
      <c r="S399" s="21">
        <f t="shared" ref="S399:S428" si="291">STDEV(E399,G399,I399,K399)</f>
        <v>29428.494266781643</v>
      </c>
      <c r="T399" s="22">
        <f t="shared" si="278"/>
        <v>85787.944266781647</v>
      </c>
      <c r="U399" s="22">
        <f t="shared" si="279"/>
        <v>26930.955733218354</v>
      </c>
      <c r="V399" s="21">
        <f t="shared" ref="V399:V428" si="292">IF(AND(E399&lt;=$T399,E399&gt;=$U399),E399,"")</f>
        <v>45845.8</v>
      </c>
      <c r="W399" s="21">
        <f t="shared" ref="W399:W428" si="293">IF(AND(G399&lt;=$T399,G399&gt;=$U399),G399,"")</f>
        <v>43942</v>
      </c>
      <c r="X399" s="21">
        <f t="shared" ref="X399:X428" si="294">IF(AND(I399&lt;=$T399,I399&gt;=$U399),I399,"")</f>
        <v>35650</v>
      </c>
      <c r="Y399" s="21" t="str">
        <f t="shared" ref="Y399:Y428" si="295">IF(AND(K399&lt;=$T399,K399&gt;=$U399),K399,"")</f>
        <v/>
      </c>
      <c r="Z399" s="23">
        <f t="shared" si="280"/>
        <v>41812.6</v>
      </c>
      <c r="AA399" s="20">
        <f t="shared" si="281"/>
        <v>3</v>
      </c>
      <c r="AB399" s="1" t="s">
        <v>863</v>
      </c>
      <c r="AE399" s="54"/>
      <c r="AF399" s="56">
        <f t="shared" si="277"/>
        <v>0</v>
      </c>
    </row>
    <row r="400" spans="1:32" ht="25.5" hidden="1" x14ac:dyDescent="0.2">
      <c r="A400" s="5" t="s">
        <v>778</v>
      </c>
      <c r="B400" s="10" t="s">
        <v>779</v>
      </c>
      <c r="C400" s="9" t="s">
        <v>32</v>
      </c>
      <c r="D400" s="12">
        <v>20</v>
      </c>
      <c r="E400" s="36">
        <v>78330.2</v>
      </c>
      <c r="F400" s="35">
        <f t="shared" si="282"/>
        <v>1566604</v>
      </c>
      <c r="G400" s="40">
        <v>78177</v>
      </c>
      <c r="H400" s="25">
        <f t="shared" si="283"/>
        <v>1563540</v>
      </c>
      <c r="I400" s="16">
        <v>99300</v>
      </c>
      <c r="J400" s="17">
        <f t="shared" si="284"/>
        <v>1986000</v>
      </c>
      <c r="K400" s="28">
        <v>450000</v>
      </c>
      <c r="L400" s="29">
        <f t="shared" si="285"/>
        <v>9000000</v>
      </c>
      <c r="M400" s="47">
        <f t="shared" si="247"/>
        <v>85269.066666666666</v>
      </c>
      <c r="N400" s="42">
        <f t="shared" si="286"/>
        <v>176451.8</v>
      </c>
      <c r="O400" s="43">
        <f t="shared" si="287"/>
        <v>0.55608160415478902</v>
      </c>
      <c r="P400" s="43">
        <f t="shared" si="288"/>
        <v>0.55694982992522601</v>
      </c>
      <c r="Q400" s="43">
        <f t="shared" si="289"/>
        <v>0.43724008482769794</v>
      </c>
      <c r="R400" s="43">
        <f t="shared" si="290"/>
        <v>-1.5502715189077132</v>
      </c>
      <c r="S400" s="21">
        <f t="shared" si="291"/>
        <v>182635.15786770085</v>
      </c>
      <c r="T400" s="22">
        <f t="shared" si="278"/>
        <v>359086.95786770084</v>
      </c>
      <c r="U400" s="22">
        <f t="shared" si="279"/>
        <v>-6183.3578677008627</v>
      </c>
      <c r="V400" s="21">
        <f t="shared" si="292"/>
        <v>78330.2</v>
      </c>
      <c r="W400" s="21">
        <f t="shared" si="293"/>
        <v>78177</v>
      </c>
      <c r="X400" s="21">
        <f t="shared" si="294"/>
        <v>99300</v>
      </c>
      <c r="Y400" s="21" t="str">
        <f t="shared" si="295"/>
        <v/>
      </c>
      <c r="Z400" s="23">
        <f t="shared" si="280"/>
        <v>85269.066666666666</v>
      </c>
      <c r="AA400" s="20">
        <f t="shared" si="281"/>
        <v>3</v>
      </c>
      <c r="AB400" s="1" t="s">
        <v>863</v>
      </c>
      <c r="AE400" s="54"/>
      <c r="AF400" s="56">
        <f t="shared" si="277"/>
        <v>0</v>
      </c>
    </row>
    <row r="401" spans="1:32" ht="15" hidden="1" x14ac:dyDescent="0.2">
      <c r="A401" s="5" t="s">
        <v>780</v>
      </c>
      <c r="B401" s="10" t="s">
        <v>781</v>
      </c>
      <c r="C401" s="9" t="s">
        <v>32</v>
      </c>
      <c r="D401" s="12">
        <v>5</v>
      </c>
      <c r="E401" s="36">
        <v>53056.9</v>
      </c>
      <c r="F401" s="35">
        <f t="shared" si="282"/>
        <v>265284.5</v>
      </c>
      <c r="G401" s="40">
        <v>47790</v>
      </c>
      <c r="H401" s="25">
        <f t="shared" si="283"/>
        <v>238950</v>
      </c>
      <c r="I401" s="16">
        <v>75850</v>
      </c>
      <c r="J401" s="17">
        <f t="shared" si="284"/>
        <v>379250</v>
      </c>
      <c r="K401" s="28">
        <v>170000</v>
      </c>
      <c r="L401" s="29">
        <f t="shared" si="285"/>
        <v>850000</v>
      </c>
      <c r="M401" s="47">
        <f t="shared" si="247"/>
        <v>58898.966666666667</v>
      </c>
      <c r="N401" s="42">
        <f t="shared" si="286"/>
        <v>86674.225000000006</v>
      </c>
      <c r="O401" s="43">
        <f t="shared" si="287"/>
        <v>0.38785838581192966</v>
      </c>
      <c r="P401" s="43">
        <f t="shared" si="288"/>
        <v>0.44862500933812799</v>
      </c>
      <c r="Q401" s="43">
        <f t="shared" si="289"/>
        <v>0.12488401251929282</v>
      </c>
      <c r="R401" s="43">
        <f t="shared" si="290"/>
        <v>-0.96136740766935014</v>
      </c>
      <c r="S401" s="21">
        <f t="shared" si="291"/>
        <v>56869.605590940802</v>
      </c>
      <c r="T401" s="22">
        <f t="shared" si="278"/>
        <v>143543.83059094081</v>
      </c>
      <c r="U401" s="22">
        <f t="shared" si="279"/>
        <v>29804.619409059203</v>
      </c>
      <c r="V401" s="21">
        <f t="shared" si="292"/>
        <v>53056.9</v>
      </c>
      <c r="W401" s="21">
        <f t="shared" si="293"/>
        <v>47790</v>
      </c>
      <c r="X401" s="21">
        <f t="shared" si="294"/>
        <v>75850</v>
      </c>
      <c r="Y401" s="21" t="str">
        <f t="shared" si="295"/>
        <v/>
      </c>
      <c r="Z401" s="23">
        <f t="shared" si="280"/>
        <v>58898.966666666667</v>
      </c>
      <c r="AA401" s="20">
        <f t="shared" si="281"/>
        <v>3</v>
      </c>
      <c r="AB401" s="1" t="s">
        <v>863</v>
      </c>
      <c r="AE401" s="54"/>
      <c r="AF401" s="56">
        <f t="shared" si="277"/>
        <v>0</v>
      </c>
    </row>
    <row r="402" spans="1:32" ht="15" hidden="1" x14ac:dyDescent="0.2">
      <c r="A402" s="5" t="s">
        <v>782</v>
      </c>
      <c r="B402" s="10" t="s">
        <v>783</v>
      </c>
      <c r="C402" s="9" t="s">
        <v>32</v>
      </c>
      <c r="D402" s="12">
        <v>40</v>
      </c>
      <c r="E402" s="36">
        <v>33555.599999999999</v>
      </c>
      <c r="F402" s="35">
        <f t="shared" si="282"/>
        <v>1342224</v>
      </c>
      <c r="G402" s="40">
        <v>30869</v>
      </c>
      <c r="H402" s="25">
        <f t="shared" si="283"/>
        <v>1234760</v>
      </c>
      <c r="I402" s="16">
        <v>65900</v>
      </c>
      <c r="J402" s="17">
        <f t="shared" si="284"/>
        <v>2636000</v>
      </c>
      <c r="K402" s="28">
        <v>50000</v>
      </c>
      <c r="L402" s="29">
        <f t="shared" si="285"/>
        <v>2000000</v>
      </c>
      <c r="M402" s="47">
        <f t="shared" si="247"/>
        <v>38141.533333333333</v>
      </c>
      <c r="N402" s="42">
        <f t="shared" si="286"/>
        <v>45081.15</v>
      </c>
      <c r="O402" s="43">
        <f t="shared" si="287"/>
        <v>0.25566228900549348</v>
      </c>
      <c r="P402" s="43">
        <f t="shared" si="288"/>
        <v>0.31525704202310723</v>
      </c>
      <c r="Q402" s="43">
        <f t="shared" si="289"/>
        <v>-0.46180831677985146</v>
      </c>
      <c r="R402" s="43">
        <f t="shared" si="290"/>
        <v>-0.10911101424874925</v>
      </c>
      <c r="S402" s="21">
        <f t="shared" si="291"/>
        <v>16252.621440555364</v>
      </c>
      <c r="T402" s="22">
        <f t="shared" si="278"/>
        <v>61333.771440555363</v>
      </c>
      <c r="U402" s="22">
        <f t="shared" si="279"/>
        <v>28828.52855944464</v>
      </c>
      <c r="V402" s="21">
        <f t="shared" si="292"/>
        <v>33555.599999999999</v>
      </c>
      <c r="W402" s="21">
        <f t="shared" si="293"/>
        <v>30869</v>
      </c>
      <c r="X402" s="21" t="str">
        <f t="shared" si="294"/>
        <v/>
      </c>
      <c r="Y402" s="21">
        <f t="shared" si="295"/>
        <v>50000</v>
      </c>
      <c r="Z402" s="23">
        <f t="shared" si="280"/>
        <v>38141.533333333333</v>
      </c>
      <c r="AA402" s="20">
        <f t="shared" si="281"/>
        <v>3</v>
      </c>
      <c r="AB402" s="1" t="s">
        <v>863</v>
      </c>
      <c r="AE402" s="54"/>
      <c r="AF402" s="56">
        <f t="shared" si="277"/>
        <v>0</v>
      </c>
    </row>
    <row r="403" spans="1:32" ht="15" hidden="1" x14ac:dyDescent="0.2">
      <c r="A403" s="5" t="s">
        <v>784</v>
      </c>
      <c r="B403" s="10" t="s">
        <v>785</v>
      </c>
      <c r="C403" s="9" t="s">
        <v>32</v>
      </c>
      <c r="D403" s="12">
        <v>30</v>
      </c>
      <c r="E403" s="36">
        <v>71557.2</v>
      </c>
      <c r="F403" s="35">
        <f t="shared" si="282"/>
        <v>2146716</v>
      </c>
      <c r="G403" s="40">
        <v>65063</v>
      </c>
      <c r="H403" s="25">
        <f t="shared" si="283"/>
        <v>1951890</v>
      </c>
      <c r="I403" s="16">
        <v>48900</v>
      </c>
      <c r="J403" s="17">
        <f t="shared" si="284"/>
        <v>1467000</v>
      </c>
      <c r="K403" s="28">
        <v>85000</v>
      </c>
      <c r="L403" s="29">
        <f t="shared" si="285"/>
        <v>2550000</v>
      </c>
      <c r="M403" s="47">
        <f t="shared" si="247"/>
        <v>68310.100000000006</v>
      </c>
      <c r="N403" s="42">
        <f t="shared" si="286"/>
        <v>67630.05</v>
      </c>
      <c r="O403" s="43">
        <f t="shared" si="287"/>
        <v>-5.806812208478318E-2</v>
      </c>
      <c r="P403" s="43">
        <f t="shared" si="288"/>
        <v>3.7957239422416578E-2</v>
      </c>
      <c r="Q403" s="43">
        <f t="shared" si="289"/>
        <v>0.2769486345197143</v>
      </c>
      <c r="R403" s="43">
        <f t="shared" si="290"/>
        <v>-0.25683775185734747</v>
      </c>
      <c r="S403" s="21">
        <f t="shared" si="291"/>
        <v>14994.9123464149</v>
      </c>
      <c r="T403" s="22">
        <f t="shared" si="278"/>
        <v>82624.962346414904</v>
      </c>
      <c r="U403" s="22">
        <f t="shared" si="279"/>
        <v>52635.137653585101</v>
      </c>
      <c r="V403" s="21">
        <f t="shared" si="292"/>
        <v>71557.2</v>
      </c>
      <c r="W403" s="21">
        <f t="shared" si="293"/>
        <v>65063</v>
      </c>
      <c r="X403" s="21" t="str">
        <f t="shared" si="294"/>
        <v/>
      </c>
      <c r="Y403" s="21" t="str">
        <f t="shared" si="295"/>
        <v/>
      </c>
      <c r="Z403" s="23">
        <f t="shared" si="280"/>
        <v>68310.100000000006</v>
      </c>
      <c r="AA403" s="20">
        <f t="shared" si="281"/>
        <v>2</v>
      </c>
      <c r="AB403" s="1" t="s">
        <v>863</v>
      </c>
      <c r="AE403" s="54"/>
      <c r="AF403" s="56">
        <f t="shared" si="277"/>
        <v>0</v>
      </c>
    </row>
    <row r="404" spans="1:32" ht="15" hidden="1" x14ac:dyDescent="0.2">
      <c r="A404" s="5" t="s">
        <v>786</v>
      </c>
      <c r="B404" s="10" t="s">
        <v>787</v>
      </c>
      <c r="C404" s="9" t="s">
        <v>32</v>
      </c>
      <c r="D404" s="12">
        <v>30</v>
      </c>
      <c r="E404" s="36">
        <v>70028.399999999994</v>
      </c>
      <c r="F404" s="35">
        <f t="shared" si="282"/>
        <v>2100852</v>
      </c>
      <c r="G404" s="40">
        <v>72965</v>
      </c>
      <c r="H404" s="25">
        <f t="shared" si="283"/>
        <v>2188950</v>
      </c>
      <c r="I404" s="16">
        <v>44549</v>
      </c>
      <c r="J404" s="17">
        <f t="shared" si="284"/>
        <v>1336470</v>
      </c>
      <c r="K404" s="28">
        <v>120000</v>
      </c>
      <c r="L404" s="29">
        <f t="shared" si="285"/>
        <v>3600000</v>
      </c>
      <c r="M404" s="47">
        <f t="shared" si="247"/>
        <v>71496.7</v>
      </c>
      <c r="N404" s="42">
        <f t="shared" si="286"/>
        <v>76885.600000000006</v>
      </c>
      <c r="O404" s="43">
        <f t="shared" si="287"/>
        <v>8.9187051931701289E-2</v>
      </c>
      <c r="P404" s="43">
        <f t="shared" si="288"/>
        <v>5.0992643615969779E-2</v>
      </c>
      <c r="Q404" s="43">
        <f t="shared" si="289"/>
        <v>0.42058070692041172</v>
      </c>
      <c r="R404" s="43">
        <f t="shared" si="290"/>
        <v>-0.56076040246808234</v>
      </c>
      <c r="S404" s="21">
        <f t="shared" si="291"/>
        <v>31447.837674048937</v>
      </c>
      <c r="T404" s="22">
        <f t="shared" si="278"/>
        <v>108333.43767404894</v>
      </c>
      <c r="U404" s="22">
        <f t="shared" si="279"/>
        <v>45437.762325951073</v>
      </c>
      <c r="V404" s="21">
        <f t="shared" si="292"/>
        <v>70028.399999999994</v>
      </c>
      <c r="W404" s="21">
        <f t="shared" si="293"/>
        <v>72965</v>
      </c>
      <c r="X404" s="21" t="str">
        <f t="shared" si="294"/>
        <v/>
      </c>
      <c r="Y404" s="21" t="str">
        <f t="shared" si="295"/>
        <v/>
      </c>
      <c r="Z404" s="23">
        <f t="shared" si="280"/>
        <v>71496.7</v>
      </c>
      <c r="AA404" s="20">
        <f t="shared" si="281"/>
        <v>2</v>
      </c>
      <c r="AB404" s="1" t="s">
        <v>863</v>
      </c>
      <c r="AE404" s="54"/>
      <c r="AF404" s="56">
        <f t="shared" si="277"/>
        <v>0</v>
      </c>
    </row>
    <row r="405" spans="1:32" ht="15" hidden="1" x14ac:dyDescent="0.2">
      <c r="A405" s="5" t="s">
        <v>788</v>
      </c>
      <c r="B405" s="10" t="s">
        <v>789</v>
      </c>
      <c r="C405" s="9" t="s">
        <v>32</v>
      </c>
      <c r="D405" s="12">
        <v>30</v>
      </c>
      <c r="E405" s="36">
        <v>55758.3</v>
      </c>
      <c r="F405" s="35">
        <f t="shared" si="282"/>
        <v>1672749</v>
      </c>
      <c r="G405" s="40">
        <v>50851</v>
      </c>
      <c r="H405" s="25">
        <f t="shared" si="283"/>
        <v>1525530</v>
      </c>
      <c r="I405" s="16">
        <v>56900</v>
      </c>
      <c r="J405" s="17">
        <f t="shared" si="284"/>
        <v>1707000</v>
      </c>
      <c r="K405" s="28">
        <v>180000</v>
      </c>
      <c r="L405" s="29">
        <f t="shared" si="285"/>
        <v>5400000</v>
      </c>
      <c r="M405" s="47">
        <f t="shared" si="247"/>
        <v>54503.1</v>
      </c>
      <c r="N405" s="42">
        <f t="shared" si="286"/>
        <v>85877.324999999997</v>
      </c>
      <c r="O405" s="43">
        <f t="shared" si="287"/>
        <v>0.35072150884997866</v>
      </c>
      <c r="P405" s="43">
        <f t="shared" si="288"/>
        <v>0.4078646487882569</v>
      </c>
      <c r="Q405" s="43">
        <f t="shared" si="289"/>
        <v>0.33742696340390199</v>
      </c>
      <c r="R405" s="43">
        <f t="shared" si="290"/>
        <v>-1.0960131210421378</v>
      </c>
      <c r="S405" s="21">
        <f t="shared" si="291"/>
        <v>62803.297215107799</v>
      </c>
      <c r="T405" s="22">
        <f t="shared" si="278"/>
        <v>148680.62221510778</v>
      </c>
      <c r="U405" s="22">
        <f t="shared" si="279"/>
        <v>23074.027784892198</v>
      </c>
      <c r="V405" s="21">
        <f t="shared" si="292"/>
        <v>55758.3</v>
      </c>
      <c r="W405" s="21">
        <f t="shared" si="293"/>
        <v>50851</v>
      </c>
      <c r="X405" s="21">
        <f t="shared" si="294"/>
        <v>56900</v>
      </c>
      <c r="Y405" s="21" t="str">
        <f t="shared" si="295"/>
        <v/>
      </c>
      <c r="Z405" s="23">
        <f t="shared" si="280"/>
        <v>54503.1</v>
      </c>
      <c r="AA405" s="20">
        <f t="shared" si="281"/>
        <v>3</v>
      </c>
      <c r="AB405" s="1" t="s">
        <v>863</v>
      </c>
      <c r="AE405" s="54"/>
      <c r="AF405" s="56">
        <f t="shared" si="277"/>
        <v>0</v>
      </c>
    </row>
    <row r="406" spans="1:32" ht="25.5" hidden="1" x14ac:dyDescent="0.2">
      <c r="A406" s="5" t="s">
        <v>790</v>
      </c>
      <c r="B406" s="10" t="s">
        <v>791</v>
      </c>
      <c r="C406" s="9" t="s">
        <v>32</v>
      </c>
      <c r="D406" s="12">
        <v>10</v>
      </c>
      <c r="E406" s="36">
        <v>1127711</v>
      </c>
      <c r="F406" s="35">
        <f t="shared" si="282"/>
        <v>11277110</v>
      </c>
      <c r="G406" s="40">
        <v>1187273</v>
      </c>
      <c r="H406" s="25">
        <f t="shared" si="283"/>
        <v>11872730</v>
      </c>
      <c r="I406" s="16">
        <v>325000</v>
      </c>
      <c r="J406" s="17">
        <f t="shared" si="284"/>
        <v>3250000</v>
      </c>
      <c r="K406" s="28">
        <v>980000</v>
      </c>
      <c r="L406" s="29">
        <f t="shared" si="285"/>
        <v>9800000</v>
      </c>
      <c r="M406" s="47">
        <f t="shared" si="247"/>
        <v>1098328</v>
      </c>
      <c r="N406" s="42">
        <f t="shared" si="286"/>
        <v>904996</v>
      </c>
      <c r="O406" s="43">
        <f t="shared" si="287"/>
        <v>-0.24609501036468662</v>
      </c>
      <c r="P406" s="43">
        <f t="shared" si="288"/>
        <v>-0.31190966589907587</v>
      </c>
      <c r="Q406" s="43">
        <f t="shared" si="289"/>
        <v>0.64088239064040065</v>
      </c>
      <c r="R406" s="43">
        <f t="shared" si="290"/>
        <v>-8.2877714376638156E-2</v>
      </c>
      <c r="S406" s="21">
        <f t="shared" si="291"/>
        <v>396359.78436516487</v>
      </c>
      <c r="T406" s="22">
        <f t="shared" si="278"/>
        <v>1301355.7843651648</v>
      </c>
      <c r="U406" s="22">
        <f t="shared" si="279"/>
        <v>508636.21563483513</v>
      </c>
      <c r="V406" s="21">
        <f t="shared" si="292"/>
        <v>1127711</v>
      </c>
      <c r="W406" s="21">
        <f t="shared" si="293"/>
        <v>1187273</v>
      </c>
      <c r="X406" s="21" t="str">
        <f t="shared" si="294"/>
        <v/>
      </c>
      <c r="Y406" s="21">
        <f t="shared" si="295"/>
        <v>980000</v>
      </c>
      <c r="Z406" s="23">
        <f t="shared" si="280"/>
        <v>1098328</v>
      </c>
      <c r="AA406" s="20">
        <f t="shared" si="281"/>
        <v>3</v>
      </c>
      <c r="AB406" s="1" t="s">
        <v>863</v>
      </c>
      <c r="AE406" s="54"/>
      <c r="AF406" s="56">
        <f t="shared" si="277"/>
        <v>0</v>
      </c>
    </row>
    <row r="407" spans="1:32" ht="38.25" hidden="1" x14ac:dyDescent="0.2">
      <c r="A407" s="5" t="s">
        <v>792</v>
      </c>
      <c r="B407" s="10" t="s">
        <v>793</v>
      </c>
      <c r="C407" s="9" t="s">
        <v>32</v>
      </c>
      <c r="D407" s="12">
        <v>20</v>
      </c>
      <c r="E407" s="36">
        <v>76043.5</v>
      </c>
      <c r="F407" s="35">
        <f t="shared" si="282"/>
        <v>1520870</v>
      </c>
      <c r="G407" s="40">
        <v>75799</v>
      </c>
      <c r="H407" s="25">
        <f t="shared" si="283"/>
        <v>1515980</v>
      </c>
      <c r="I407" s="16">
        <v>63300</v>
      </c>
      <c r="J407" s="17">
        <f t="shared" si="284"/>
        <v>1266000</v>
      </c>
      <c r="K407" s="28">
        <v>80000</v>
      </c>
      <c r="L407" s="29">
        <f t="shared" si="285"/>
        <v>1600000</v>
      </c>
      <c r="M407" s="47">
        <f>N407</f>
        <v>73785.625</v>
      </c>
      <c r="N407" s="46">
        <f t="shared" si="286"/>
        <v>73785.625</v>
      </c>
      <c r="O407" s="43">
        <f t="shared" si="287"/>
        <v>-3.0600472653040445E-2</v>
      </c>
      <c r="P407" s="43">
        <f t="shared" si="288"/>
        <v>-2.72868190789195E-2</v>
      </c>
      <c r="Q407" s="43">
        <f t="shared" si="289"/>
        <v>0.14210932007420141</v>
      </c>
      <c r="R407" s="43">
        <f t="shared" si="290"/>
        <v>-8.4222028342241462E-2</v>
      </c>
      <c r="S407" s="21">
        <f t="shared" si="291"/>
        <v>7250.7118429273314</v>
      </c>
      <c r="T407" s="22">
        <f t="shared" si="278"/>
        <v>81036.336842927325</v>
      </c>
      <c r="U407" s="22">
        <f t="shared" si="279"/>
        <v>66534.913157072675</v>
      </c>
      <c r="V407" s="21">
        <f t="shared" si="292"/>
        <v>76043.5</v>
      </c>
      <c r="W407" s="21">
        <f t="shared" si="293"/>
        <v>75799</v>
      </c>
      <c r="X407" s="21" t="str">
        <f t="shared" si="294"/>
        <v/>
      </c>
      <c r="Y407" s="21">
        <f t="shared" si="295"/>
        <v>80000</v>
      </c>
      <c r="Z407" s="23">
        <f t="shared" si="280"/>
        <v>77280.833333333328</v>
      </c>
      <c r="AA407" s="20">
        <f t="shared" si="281"/>
        <v>3</v>
      </c>
      <c r="AB407" s="44" t="s">
        <v>873</v>
      </c>
      <c r="AE407" s="54"/>
      <c r="AF407" s="56">
        <f t="shared" si="277"/>
        <v>0</v>
      </c>
    </row>
    <row r="408" spans="1:32" s="61" customFormat="1" ht="345" customHeight="1" x14ac:dyDescent="0.2">
      <c r="A408" s="74" t="s">
        <v>794</v>
      </c>
      <c r="B408" s="116" t="s">
        <v>795</v>
      </c>
      <c r="C408" s="77" t="s">
        <v>651</v>
      </c>
      <c r="D408" s="189">
        <v>10</v>
      </c>
      <c r="E408" s="222">
        <v>3400000</v>
      </c>
      <c r="F408" s="183">
        <f t="shared" si="282"/>
        <v>34000000</v>
      </c>
      <c r="G408" s="191">
        <v>3668532</v>
      </c>
      <c r="H408" s="184">
        <f t="shared" si="283"/>
        <v>36685320</v>
      </c>
      <c r="I408" s="188">
        <v>1800000</v>
      </c>
      <c r="J408" s="224">
        <f t="shared" si="284"/>
        <v>18000000</v>
      </c>
      <c r="K408" s="192">
        <v>165000</v>
      </c>
      <c r="L408" s="220">
        <f t="shared" si="285"/>
        <v>1650000</v>
      </c>
      <c r="M408" s="85">
        <f t="shared" si="247"/>
        <v>2956177.3333333335</v>
      </c>
      <c r="N408" s="225">
        <f t="shared" si="286"/>
        <v>2258383</v>
      </c>
      <c r="O408" s="226">
        <f t="shared" si="287"/>
        <v>-0.50550194541846971</v>
      </c>
      <c r="P408" s="226">
        <f t="shared" si="288"/>
        <v>-0.62440648906762042</v>
      </c>
      <c r="Q408" s="226">
        <f t="shared" si="289"/>
        <v>0.202969558307869</v>
      </c>
      <c r="R408" s="226">
        <f t="shared" si="290"/>
        <v>0.92693887617822135</v>
      </c>
      <c r="S408" s="227">
        <f t="shared" si="291"/>
        <v>1621128.9210781478</v>
      </c>
      <c r="T408" s="228">
        <f t="shared" si="278"/>
        <v>3879511.9210781478</v>
      </c>
      <c r="U408" s="228">
        <f t="shared" si="279"/>
        <v>637254.07892185217</v>
      </c>
      <c r="V408" s="227">
        <f t="shared" si="292"/>
        <v>3400000</v>
      </c>
      <c r="W408" s="227">
        <f t="shared" si="293"/>
        <v>3668532</v>
      </c>
      <c r="X408" s="227">
        <f t="shared" si="294"/>
        <v>1800000</v>
      </c>
      <c r="Y408" s="227" t="str">
        <f t="shared" si="295"/>
        <v/>
      </c>
      <c r="Z408" s="86">
        <f t="shared" si="280"/>
        <v>2956177.3333333335</v>
      </c>
      <c r="AA408" s="229">
        <f t="shared" si="281"/>
        <v>3</v>
      </c>
      <c r="AB408" s="73" t="s">
        <v>863</v>
      </c>
      <c r="AC408" s="73"/>
      <c r="AD408" s="73"/>
      <c r="AE408" s="186">
        <v>3</v>
      </c>
      <c r="AF408" s="187">
        <f t="shared" si="277"/>
        <v>8868532</v>
      </c>
    </row>
    <row r="409" spans="1:32" ht="63.75" hidden="1" x14ac:dyDescent="0.2">
      <c r="A409" s="5" t="s">
        <v>796</v>
      </c>
      <c r="B409" s="10" t="s">
        <v>797</v>
      </c>
      <c r="C409" s="9" t="s">
        <v>651</v>
      </c>
      <c r="D409" s="12">
        <v>3</v>
      </c>
      <c r="E409" s="36">
        <v>3100000</v>
      </c>
      <c r="F409" s="35">
        <f t="shared" si="282"/>
        <v>9300000</v>
      </c>
      <c r="G409" s="40">
        <v>2879649</v>
      </c>
      <c r="H409" s="25">
        <f t="shared" si="283"/>
        <v>8638947</v>
      </c>
      <c r="I409" s="15">
        <v>1670000</v>
      </c>
      <c r="J409" s="17">
        <f t="shared" si="284"/>
        <v>5010000</v>
      </c>
      <c r="K409" s="28">
        <v>1420000</v>
      </c>
      <c r="L409" s="29">
        <f t="shared" si="285"/>
        <v>4260000</v>
      </c>
      <c r="M409" s="47">
        <f t="shared" si="247"/>
        <v>2549883</v>
      </c>
      <c r="N409" s="42">
        <f t="shared" si="286"/>
        <v>2267412.25</v>
      </c>
      <c r="O409" s="43">
        <f t="shared" si="287"/>
        <v>-0.36719734137451177</v>
      </c>
      <c r="P409" s="43">
        <f t="shared" si="288"/>
        <v>-0.27001563125541028</v>
      </c>
      <c r="Q409" s="43">
        <f t="shared" si="289"/>
        <v>0.26347756125953714</v>
      </c>
      <c r="R409" s="43">
        <f t="shared" si="290"/>
        <v>0.37373541137038491</v>
      </c>
      <c r="S409" s="21">
        <f t="shared" si="291"/>
        <v>845191.3229955195</v>
      </c>
      <c r="T409" s="22">
        <f t="shared" si="278"/>
        <v>3112603.5729955193</v>
      </c>
      <c r="U409" s="22">
        <f t="shared" si="279"/>
        <v>1422220.9270044805</v>
      </c>
      <c r="V409" s="21">
        <f t="shared" si="292"/>
        <v>3100000</v>
      </c>
      <c r="W409" s="21">
        <f t="shared" si="293"/>
        <v>2879649</v>
      </c>
      <c r="X409" s="21">
        <f t="shared" si="294"/>
        <v>1670000</v>
      </c>
      <c r="Y409" s="21" t="str">
        <f t="shared" si="295"/>
        <v/>
      </c>
      <c r="Z409" s="23">
        <f t="shared" si="280"/>
        <v>2549883</v>
      </c>
      <c r="AA409" s="20">
        <f t="shared" si="281"/>
        <v>3</v>
      </c>
      <c r="AB409" s="1" t="s">
        <v>863</v>
      </c>
      <c r="AE409" s="54"/>
      <c r="AF409" s="56">
        <f t="shared" si="277"/>
        <v>0</v>
      </c>
    </row>
    <row r="410" spans="1:32" ht="15" hidden="1" x14ac:dyDescent="0.2">
      <c r="A410" s="5" t="s">
        <v>798</v>
      </c>
      <c r="B410" s="10" t="s">
        <v>799</v>
      </c>
      <c r="C410" s="9" t="s">
        <v>20</v>
      </c>
      <c r="D410" s="12">
        <v>2</v>
      </c>
      <c r="E410" s="36">
        <v>4000000</v>
      </c>
      <c r="F410" s="35">
        <f t="shared" si="282"/>
        <v>8000000</v>
      </c>
      <c r="G410" s="40">
        <v>4001141</v>
      </c>
      <c r="H410" s="25">
        <f t="shared" si="283"/>
        <v>8002282</v>
      </c>
      <c r="I410" s="15">
        <v>1450000</v>
      </c>
      <c r="J410" s="17">
        <f t="shared" si="284"/>
        <v>2900000</v>
      </c>
      <c r="K410" s="31"/>
      <c r="L410" s="29">
        <f t="shared" si="285"/>
        <v>0</v>
      </c>
      <c r="M410" s="47">
        <f t="shared" si="247"/>
        <v>4000570.5</v>
      </c>
      <c r="N410" s="42">
        <f t="shared" si="286"/>
        <v>3150380.3333333335</v>
      </c>
      <c r="O410" s="43">
        <f t="shared" si="287"/>
        <v>-0.26968796677565177</v>
      </c>
      <c r="P410" s="43">
        <f t="shared" si="288"/>
        <v>-0.2700501452681745</v>
      </c>
      <c r="Q410" s="43">
        <f t="shared" si="289"/>
        <v>0.53973811204382627</v>
      </c>
      <c r="R410" s="43">
        <f t="shared" si="290"/>
        <v>1</v>
      </c>
      <c r="S410" s="21">
        <f t="shared" si="291"/>
        <v>1472572.6752728825</v>
      </c>
      <c r="T410" s="22">
        <f t="shared" si="278"/>
        <v>4622953.0086062159</v>
      </c>
      <c r="U410" s="22">
        <f t="shared" si="279"/>
        <v>1677807.658060451</v>
      </c>
      <c r="V410" s="21">
        <f t="shared" si="292"/>
        <v>4000000</v>
      </c>
      <c r="W410" s="21">
        <f t="shared" si="293"/>
        <v>4001141</v>
      </c>
      <c r="X410" s="21" t="str">
        <f t="shared" si="294"/>
        <v/>
      </c>
      <c r="Y410" s="21" t="str">
        <f t="shared" si="295"/>
        <v/>
      </c>
      <c r="Z410" s="23">
        <f t="shared" si="280"/>
        <v>4000570.5</v>
      </c>
      <c r="AA410" s="20">
        <f t="shared" si="281"/>
        <v>2</v>
      </c>
      <c r="AB410" s="1" t="s">
        <v>863</v>
      </c>
      <c r="AE410" s="54"/>
      <c r="AF410" s="56">
        <f t="shared" si="277"/>
        <v>0</v>
      </c>
    </row>
    <row r="411" spans="1:32" ht="63.75" hidden="1" x14ac:dyDescent="0.2">
      <c r="A411" s="5" t="s">
        <v>800</v>
      </c>
      <c r="B411" s="10" t="s">
        <v>801</v>
      </c>
      <c r="C411" s="9" t="s">
        <v>32</v>
      </c>
      <c r="D411" s="12">
        <v>10</v>
      </c>
      <c r="E411" s="36">
        <v>1700000</v>
      </c>
      <c r="F411" s="35">
        <f t="shared" si="282"/>
        <v>17000000</v>
      </c>
      <c r="G411" s="40">
        <v>1533764</v>
      </c>
      <c r="H411" s="25">
        <f t="shared" si="283"/>
        <v>15337640</v>
      </c>
      <c r="I411" s="15">
        <v>1890000</v>
      </c>
      <c r="J411" s="17">
        <f t="shared" si="284"/>
        <v>18900000</v>
      </c>
      <c r="K411" s="28">
        <v>940000</v>
      </c>
      <c r="L411" s="29">
        <f t="shared" si="285"/>
        <v>9400000</v>
      </c>
      <c r="M411" s="47">
        <f t="shared" si="247"/>
        <v>1707921.3333333333</v>
      </c>
      <c r="N411" s="42">
        <f t="shared" si="286"/>
        <v>1515941</v>
      </c>
      <c r="O411" s="43">
        <f t="shared" si="287"/>
        <v>-0.12141567514830731</v>
      </c>
      <c r="P411" s="43">
        <f t="shared" si="288"/>
        <v>-1.1757053869510647E-2</v>
      </c>
      <c r="Q411" s="43">
        <f t="shared" si="289"/>
        <v>-0.24675036825311802</v>
      </c>
      <c r="R411" s="43">
        <f t="shared" si="290"/>
        <v>0.37992309727093598</v>
      </c>
      <c r="S411" s="21">
        <f t="shared" si="291"/>
        <v>410618.86049068259</v>
      </c>
      <c r="T411" s="22">
        <f t="shared" si="278"/>
        <v>1926559.8604906825</v>
      </c>
      <c r="U411" s="22">
        <f t="shared" si="279"/>
        <v>1105322.1395093175</v>
      </c>
      <c r="V411" s="21">
        <f t="shared" si="292"/>
        <v>1700000</v>
      </c>
      <c r="W411" s="21">
        <f t="shared" si="293"/>
        <v>1533764</v>
      </c>
      <c r="X411" s="21">
        <f t="shared" si="294"/>
        <v>1890000</v>
      </c>
      <c r="Y411" s="21" t="str">
        <f t="shared" si="295"/>
        <v/>
      </c>
      <c r="Z411" s="23">
        <f t="shared" si="280"/>
        <v>1707921.3333333333</v>
      </c>
      <c r="AA411" s="20">
        <f t="shared" si="281"/>
        <v>3</v>
      </c>
      <c r="AB411" s="1" t="s">
        <v>863</v>
      </c>
      <c r="AE411" s="54"/>
      <c r="AF411" s="56">
        <f t="shared" si="277"/>
        <v>0</v>
      </c>
    </row>
    <row r="412" spans="1:32" ht="25.5" hidden="1" x14ac:dyDescent="0.2">
      <c r="A412" s="5" t="s">
        <v>802</v>
      </c>
      <c r="B412" s="10" t="s">
        <v>803</v>
      </c>
      <c r="C412" s="9" t="s">
        <v>651</v>
      </c>
      <c r="D412" s="12">
        <v>10</v>
      </c>
      <c r="E412" s="36">
        <v>530000</v>
      </c>
      <c r="F412" s="35">
        <f t="shared" si="282"/>
        <v>5300000</v>
      </c>
      <c r="G412" s="40">
        <v>511045</v>
      </c>
      <c r="H412" s="25">
        <f t="shared" si="283"/>
        <v>5110450</v>
      </c>
      <c r="I412" s="16">
        <v>429000</v>
      </c>
      <c r="J412" s="17">
        <f t="shared" si="284"/>
        <v>4290000</v>
      </c>
      <c r="K412" s="28">
        <v>500000</v>
      </c>
      <c r="L412" s="29">
        <f t="shared" si="285"/>
        <v>5000000</v>
      </c>
      <c r="M412" s="47">
        <f>N412</f>
        <v>492511.25</v>
      </c>
      <c r="N412" s="46">
        <f t="shared" si="286"/>
        <v>492511.25</v>
      </c>
      <c r="O412" s="43">
        <f t="shared" si="287"/>
        <v>-7.6117550614326124E-2</v>
      </c>
      <c r="P412" s="43">
        <f t="shared" si="288"/>
        <v>-3.7631120101317528E-2</v>
      </c>
      <c r="Q412" s="43">
        <f t="shared" si="289"/>
        <v>0.12895390714425303</v>
      </c>
      <c r="R412" s="43">
        <f t="shared" si="290"/>
        <v>-1.5205236428609492E-2</v>
      </c>
      <c r="S412" s="21">
        <f t="shared" si="291"/>
        <v>44116.008125358152</v>
      </c>
      <c r="T412" s="22">
        <f t="shared" si="278"/>
        <v>536627.25812535814</v>
      </c>
      <c r="U412" s="22">
        <f t="shared" si="279"/>
        <v>448395.24187464186</v>
      </c>
      <c r="V412" s="21">
        <f t="shared" si="292"/>
        <v>530000</v>
      </c>
      <c r="W412" s="21">
        <f t="shared" si="293"/>
        <v>511045</v>
      </c>
      <c r="X412" s="21" t="str">
        <f t="shared" si="294"/>
        <v/>
      </c>
      <c r="Y412" s="21">
        <f t="shared" si="295"/>
        <v>500000</v>
      </c>
      <c r="Z412" s="23">
        <f t="shared" si="280"/>
        <v>513681.66666666669</v>
      </c>
      <c r="AA412" s="20">
        <f t="shared" si="281"/>
        <v>3</v>
      </c>
      <c r="AB412" s="44" t="s">
        <v>873</v>
      </c>
      <c r="AE412" s="54"/>
      <c r="AF412" s="56">
        <f t="shared" si="277"/>
        <v>0</v>
      </c>
    </row>
    <row r="413" spans="1:32" ht="25.5" hidden="1" x14ac:dyDescent="0.2">
      <c r="A413" s="5" t="s">
        <v>804</v>
      </c>
      <c r="B413" s="10" t="s">
        <v>805</v>
      </c>
      <c r="C413" s="9" t="s">
        <v>17</v>
      </c>
      <c r="D413" s="12">
        <v>10</v>
      </c>
      <c r="E413" s="36">
        <v>1139789.3</v>
      </c>
      <c r="F413" s="35">
        <f t="shared" si="282"/>
        <v>11397893</v>
      </c>
      <c r="G413" s="40">
        <v>1110855</v>
      </c>
      <c r="H413" s="25">
        <f t="shared" si="283"/>
        <v>11108550</v>
      </c>
      <c r="I413" s="16">
        <v>1350000</v>
      </c>
      <c r="J413" s="17">
        <f t="shared" si="284"/>
        <v>13500000</v>
      </c>
      <c r="K413" s="28">
        <v>710000</v>
      </c>
      <c r="L413" s="29">
        <f t="shared" si="285"/>
        <v>7100000</v>
      </c>
      <c r="M413" s="47">
        <f t="shared" si="247"/>
        <v>1125322.1499999999</v>
      </c>
      <c r="N413" s="42">
        <f t="shared" si="286"/>
        <v>1077661.075</v>
      </c>
      <c r="O413" s="43">
        <f t="shared" si="287"/>
        <v>-5.7650987347761529E-2</v>
      </c>
      <c r="P413" s="43">
        <f t="shared" si="288"/>
        <v>-3.0801822363306641E-2</v>
      </c>
      <c r="Q413" s="43">
        <f t="shared" si="289"/>
        <v>-0.25271296450973701</v>
      </c>
      <c r="R413" s="43">
        <f t="shared" si="290"/>
        <v>0.34116577422080496</v>
      </c>
      <c r="S413" s="21">
        <f t="shared" si="291"/>
        <v>267273.21173839335</v>
      </c>
      <c r="T413" s="22">
        <f t="shared" si="278"/>
        <v>1344934.2867383934</v>
      </c>
      <c r="U413" s="22">
        <f t="shared" si="279"/>
        <v>810387.86326160654</v>
      </c>
      <c r="V413" s="21">
        <f t="shared" si="292"/>
        <v>1139789.3</v>
      </c>
      <c r="W413" s="21">
        <f t="shared" si="293"/>
        <v>1110855</v>
      </c>
      <c r="X413" s="21" t="str">
        <f t="shared" si="294"/>
        <v/>
      </c>
      <c r="Y413" s="21" t="str">
        <f t="shared" si="295"/>
        <v/>
      </c>
      <c r="Z413" s="23">
        <f t="shared" si="280"/>
        <v>1125322.1499999999</v>
      </c>
      <c r="AA413" s="20">
        <f t="shared" si="281"/>
        <v>2</v>
      </c>
      <c r="AB413" s="1" t="s">
        <v>863</v>
      </c>
      <c r="AE413" s="54"/>
      <c r="AF413" s="56">
        <f t="shared" si="277"/>
        <v>0</v>
      </c>
    </row>
    <row r="414" spans="1:32" ht="25.5" hidden="1" x14ac:dyDescent="0.2">
      <c r="A414" s="5" t="s">
        <v>806</v>
      </c>
      <c r="B414" s="10" t="s">
        <v>807</v>
      </c>
      <c r="C414" s="9" t="s">
        <v>17</v>
      </c>
      <c r="D414" s="12">
        <v>20</v>
      </c>
      <c r="E414" s="36">
        <v>1063513.1000000001</v>
      </c>
      <c r="F414" s="35">
        <f t="shared" si="282"/>
        <v>21270262</v>
      </c>
      <c r="G414" s="40">
        <v>1006071</v>
      </c>
      <c r="H414" s="25">
        <f t="shared" si="283"/>
        <v>20121420</v>
      </c>
      <c r="I414" s="16">
        <v>1350000</v>
      </c>
      <c r="J414" s="17">
        <f t="shared" si="284"/>
        <v>27000000</v>
      </c>
      <c r="K414" s="28">
        <v>710000</v>
      </c>
      <c r="L414" s="29">
        <f t="shared" si="285"/>
        <v>14200000</v>
      </c>
      <c r="M414" s="47">
        <f t="shared" si="247"/>
        <v>1034792.05</v>
      </c>
      <c r="N414" s="42">
        <f t="shared" si="286"/>
        <v>1032396.025</v>
      </c>
      <c r="O414" s="43">
        <f t="shared" si="287"/>
        <v>-3.0140638133510977E-2</v>
      </c>
      <c r="P414" s="43">
        <f t="shared" si="288"/>
        <v>2.5498960052660058E-2</v>
      </c>
      <c r="Q414" s="43">
        <f t="shared" si="289"/>
        <v>-0.30763773523827731</v>
      </c>
      <c r="R414" s="43">
        <f t="shared" si="290"/>
        <v>0.31227941331912823</v>
      </c>
      <c r="S414" s="21">
        <f t="shared" si="291"/>
        <v>262343.77012449887</v>
      </c>
      <c r="T414" s="22">
        <f t="shared" si="278"/>
        <v>1294739.7951244989</v>
      </c>
      <c r="U414" s="22">
        <f t="shared" si="279"/>
        <v>770052.25487550115</v>
      </c>
      <c r="V414" s="21">
        <f t="shared" si="292"/>
        <v>1063513.1000000001</v>
      </c>
      <c r="W414" s="21">
        <f t="shared" si="293"/>
        <v>1006071</v>
      </c>
      <c r="X414" s="21" t="str">
        <f t="shared" si="294"/>
        <v/>
      </c>
      <c r="Y414" s="21" t="str">
        <f t="shared" si="295"/>
        <v/>
      </c>
      <c r="Z414" s="23">
        <f t="shared" si="280"/>
        <v>1034792.05</v>
      </c>
      <c r="AA414" s="20">
        <f t="shared" si="281"/>
        <v>2</v>
      </c>
      <c r="AB414" s="1" t="s">
        <v>863</v>
      </c>
      <c r="AE414" s="54"/>
      <c r="AF414" s="56">
        <f t="shared" si="277"/>
        <v>0</v>
      </c>
    </row>
    <row r="415" spans="1:32" ht="15" hidden="1" x14ac:dyDescent="0.2">
      <c r="A415" s="5" t="s">
        <v>808</v>
      </c>
      <c r="B415" s="10" t="s">
        <v>809</v>
      </c>
      <c r="C415" s="9" t="s">
        <v>20</v>
      </c>
      <c r="D415" s="12">
        <v>10</v>
      </c>
      <c r="E415" s="36">
        <v>119473.9</v>
      </c>
      <c r="F415" s="35">
        <f t="shared" si="282"/>
        <v>1194739</v>
      </c>
      <c r="G415" s="40">
        <v>120202</v>
      </c>
      <c r="H415" s="25">
        <f t="shared" si="283"/>
        <v>1202020</v>
      </c>
      <c r="I415" s="16">
        <v>200000</v>
      </c>
      <c r="J415" s="17">
        <f t="shared" si="284"/>
        <v>2000000</v>
      </c>
      <c r="K415" s="28">
        <v>354000</v>
      </c>
      <c r="L415" s="29">
        <f t="shared" si="285"/>
        <v>3540000</v>
      </c>
      <c r="M415" s="47">
        <f t="shared" ref="M415:M428" si="296">Z415</f>
        <v>146558.63333333333</v>
      </c>
      <c r="N415" s="42">
        <f t="shared" si="286"/>
        <v>198418.97500000001</v>
      </c>
      <c r="O415" s="43">
        <f t="shared" si="287"/>
        <v>0.39787059176170025</v>
      </c>
      <c r="P415" s="43">
        <f t="shared" si="288"/>
        <v>0.39420108384291375</v>
      </c>
      <c r="Q415" s="43">
        <f t="shared" si="289"/>
        <v>-7.9681139366836184E-3</v>
      </c>
      <c r="R415" s="43">
        <f t="shared" si="290"/>
        <v>-0.78410356166793016</v>
      </c>
      <c r="S415" s="21">
        <f t="shared" si="291"/>
        <v>110390.48120951896</v>
      </c>
      <c r="T415" s="22">
        <f t="shared" si="278"/>
        <v>308809.45620951895</v>
      </c>
      <c r="U415" s="22">
        <f t="shared" si="279"/>
        <v>88028.49379048105</v>
      </c>
      <c r="V415" s="21">
        <f t="shared" si="292"/>
        <v>119473.9</v>
      </c>
      <c r="W415" s="21">
        <f t="shared" si="293"/>
        <v>120202</v>
      </c>
      <c r="X415" s="21">
        <f t="shared" si="294"/>
        <v>200000</v>
      </c>
      <c r="Y415" s="21" t="str">
        <f t="shared" si="295"/>
        <v/>
      </c>
      <c r="Z415" s="23">
        <f t="shared" si="280"/>
        <v>146558.63333333333</v>
      </c>
      <c r="AA415" s="20">
        <f t="shared" si="281"/>
        <v>3</v>
      </c>
      <c r="AB415" s="1" t="s">
        <v>863</v>
      </c>
      <c r="AE415" s="54"/>
      <c r="AF415" s="56">
        <f t="shared" si="277"/>
        <v>0</v>
      </c>
    </row>
    <row r="416" spans="1:32" ht="15" hidden="1" x14ac:dyDescent="0.2">
      <c r="A416" s="5" t="s">
        <v>810</v>
      </c>
      <c r="B416" s="10" t="s">
        <v>811</v>
      </c>
      <c r="C416" s="9" t="s">
        <v>651</v>
      </c>
      <c r="D416" s="12">
        <v>10</v>
      </c>
      <c r="E416" s="36">
        <v>617190.6</v>
      </c>
      <c r="F416" s="35">
        <f t="shared" si="282"/>
        <v>6171906</v>
      </c>
      <c r="G416" s="40">
        <v>622726</v>
      </c>
      <c r="H416" s="25">
        <f t="shared" si="283"/>
        <v>6227260</v>
      </c>
      <c r="I416" s="16">
        <v>496000</v>
      </c>
      <c r="J416" s="17">
        <f t="shared" si="284"/>
        <v>4960000</v>
      </c>
      <c r="K416" s="28">
        <v>1530000</v>
      </c>
      <c r="L416" s="29">
        <f t="shared" si="285"/>
        <v>15300000</v>
      </c>
      <c r="M416" s="47">
        <f t="shared" si="296"/>
        <v>578638.8666666667</v>
      </c>
      <c r="N416" s="42">
        <f t="shared" si="286"/>
        <v>816479.15</v>
      </c>
      <c r="O416" s="43">
        <f t="shared" si="287"/>
        <v>0.24408284032727601</v>
      </c>
      <c r="P416" s="43">
        <f t="shared" si="288"/>
        <v>0.23730324283234916</v>
      </c>
      <c r="Q416" s="43">
        <f t="shared" si="289"/>
        <v>0.39251357490267813</v>
      </c>
      <c r="R416" s="43">
        <f t="shared" si="290"/>
        <v>-0.8738996580623033</v>
      </c>
      <c r="S416" s="21">
        <f t="shared" si="291"/>
        <v>479261.61897425423</v>
      </c>
      <c r="T416" s="22">
        <f t="shared" si="278"/>
        <v>1295740.7689742544</v>
      </c>
      <c r="U416" s="22">
        <f t="shared" si="279"/>
        <v>337217.53102574579</v>
      </c>
      <c r="V416" s="21">
        <f t="shared" si="292"/>
        <v>617190.6</v>
      </c>
      <c r="W416" s="21">
        <f t="shared" si="293"/>
        <v>622726</v>
      </c>
      <c r="X416" s="21">
        <f t="shared" si="294"/>
        <v>496000</v>
      </c>
      <c r="Y416" s="21" t="str">
        <f t="shared" si="295"/>
        <v/>
      </c>
      <c r="Z416" s="23">
        <f t="shared" si="280"/>
        <v>578638.8666666667</v>
      </c>
      <c r="AA416" s="20">
        <f t="shared" si="281"/>
        <v>3</v>
      </c>
      <c r="AB416" s="1" t="s">
        <v>863</v>
      </c>
      <c r="AE416" s="54"/>
      <c r="AF416" s="56">
        <f t="shared" si="277"/>
        <v>0</v>
      </c>
    </row>
    <row r="417" spans="1:32" ht="15" hidden="1" x14ac:dyDescent="0.2">
      <c r="A417" s="5" t="s">
        <v>812</v>
      </c>
      <c r="B417" s="10" t="s">
        <v>813</v>
      </c>
      <c r="C417" s="9" t="s">
        <v>651</v>
      </c>
      <c r="D417" s="12">
        <v>10</v>
      </c>
      <c r="E417" s="36">
        <v>548138.5</v>
      </c>
      <c r="F417" s="35">
        <f t="shared" si="282"/>
        <v>5481385</v>
      </c>
      <c r="G417" s="40">
        <v>592230</v>
      </c>
      <c r="H417" s="25">
        <f t="shared" si="283"/>
        <v>5922300</v>
      </c>
      <c r="I417" s="16">
        <v>405000</v>
      </c>
      <c r="J417" s="17">
        <f t="shared" si="284"/>
        <v>4050000</v>
      </c>
      <c r="K417" s="28">
        <v>830000</v>
      </c>
      <c r="L417" s="29">
        <f t="shared" si="285"/>
        <v>8300000</v>
      </c>
      <c r="M417" s="47">
        <f t="shared" si="296"/>
        <v>570184.25</v>
      </c>
      <c r="N417" s="42">
        <f t="shared" si="286"/>
        <v>593842.125</v>
      </c>
      <c r="O417" s="43">
        <f t="shared" si="287"/>
        <v>7.6962584963133129E-2</v>
      </c>
      <c r="P417" s="43">
        <f t="shared" si="288"/>
        <v>2.7147366819084695E-3</v>
      </c>
      <c r="Q417" s="43">
        <f t="shared" si="289"/>
        <v>0.31800055444028996</v>
      </c>
      <c r="R417" s="43">
        <f t="shared" si="290"/>
        <v>-0.39767787608533167</v>
      </c>
      <c r="S417" s="21">
        <f t="shared" si="291"/>
        <v>176562.84092279771</v>
      </c>
      <c r="T417" s="22">
        <f t="shared" si="278"/>
        <v>770404.96592279768</v>
      </c>
      <c r="U417" s="22">
        <f t="shared" si="279"/>
        <v>417279.28407720232</v>
      </c>
      <c r="V417" s="21">
        <f t="shared" si="292"/>
        <v>548138.5</v>
      </c>
      <c r="W417" s="21">
        <f t="shared" si="293"/>
        <v>592230</v>
      </c>
      <c r="X417" s="21" t="str">
        <f t="shared" si="294"/>
        <v/>
      </c>
      <c r="Y417" s="21" t="str">
        <f t="shared" si="295"/>
        <v/>
      </c>
      <c r="Z417" s="23">
        <f t="shared" si="280"/>
        <v>570184.25</v>
      </c>
      <c r="AA417" s="20">
        <f t="shared" si="281"/>
        <v>2</v>
      </c>
      <c r="AB417" s="1" t="s">
        <v>863</v>
      </c>
      <c r="AE417" s="54"/>
      <c r="AF417" s="56">
        <f t="shared" si="277"/>
        <v>0</v>
      </c>
    </row>
    <row r="418" spans="1:32" ht="15" hidden="1" x14ac:dyDescent="0.2">
      <c r="A418" s="5" t="s">
        <v>814</v>
      </c>
      <c r="B418" s="10" t="s">
        <v>815</v>
      </c>
      <c r="C418" s="9" t="s">
        <v>651</v>
      </c>
      <c r="D418" s="12">
        <v>10</v>
      </c>
      <c r="E418" s="36">
        <v>182822.9</v>
      </c>
      <c r="F418" s="35">
        <f t="shared" si="282"/>
        <v>1828229</v>
      </c>
      <c r="G418" s="40">
        <v>176441</v>
      </c>
      <c r="H418" s="25">
        <f t="shared" si="283"/>
        <v>1764410</v>
      </c>
      <c r="I418" s="16">
        <v>175000</v>
      </c>
      <c r="J418" s="17">
        <f t="shared" si="284"/>
        <v>1750000</v>
      </c>
      <c r="K418" s="28">
        <v>236000</v>
      </c>
      <c r="L418" s="29">
        <f t="shared" si="285"/>
        <v>2360000</v>
      </c>
      <c r="M418" s="47">
        <f t="shared" si="296"/>
        <v>178087.96666666667</v>
      </c>
      <c r="N418" s="42">
        <f t="shared" si="286"/>
        <v>192565.97500000001</v>
      </c>
      <c r="O418" s="43">
        <f t="shared" si="287"/>
        <v>5.0596035981953724E-2</v>
      </c>
      <c r="P418" s="43">
        <f t="shared" si="288"/>
        <v>8.3737404803730264E-2</v>
      </c>
      <c r="Q418" s="43">
        <f t="shared" si="289"/>
        <v>9.1220554409988552E-2</v>
      </c>
      <c r="R418" s="43">
        <f t="shared" si="290"/>
        <v>-0.22555399519567243</v>
      </c>
      <c r="S418" s="21">
        <f t="shared" si="291"/>
        <v>29154.875719208514</v>
      </c>
      <c r="T418" s="22">
        <f t="shared" si="278"/>
        <v>221720.85071920851</v>
      </c>
      <c r="U418" s="22">
        <f t="shared" si="279"/>
        <v>163411.0992807915</v>
      </c>
      <c r="V418" s="21">
        <f t="shared" si="292"/>
        <v>182822.9</v>
      </c>
      <c r="W418" s="21">
        <f t="shared" si="293"/>
        <v>176441</v>
      </c>
      <c r="X418" s="21">
        <f t="shared" si="294"/>
        <v>175000</v>
      </c>
      <c r="Y418" s="21" t="str">
        <f t="shared" si="295"/>
        <v/>
      </c>
      <c r="Z418" s="23">
        <f t="shared" si="280"/>
        <v>178087.96666666667</v>
      </c>
      <c r="AA418" s="20">
        <f t="shared" si="281"/>
        <v>3</v>
      </c>
      <c r="AB418" s="1" t="s">
        <v>863</v>
      </c>
      <c r="AE418" s="54"/>
      <c r="AF418" s="56">
        <f t="shared" si="277"/>
        <v>0</v>
      </c>
    </row>
    <row r="419" spans="1:32" ht="15" hidden="1" x14ac:dyDescent="0.2">
      <c r="A419" s="5" t="s">
        <v>816</v>
      </c>
      <c r="B419" s="10" t="s">
        <v>817</v>
      </c>
      <c r="C419" s="9" t="s">
        <v>651</v>
      </c>
      <c r="D419" s="12">
        <v>4</v>
      </c>
      <c r="E419" s="36">
        <v>1382967.3</v>
      </c>
      <c r="F419" s="35">
        <f t="shared" si="282"/>
        <v>5531869.2000000002</v>
      </c>
      <c r="G419" s="40">
        <v>1287299</v>
      </c>
      <c r="H419" s="25">
        <f t="shared" si="283"/>
        <v>5149196</v>
      </c>
      <c r="I419" s="16">
        <v>2100000</v>
      </c>
      <c r="J419" s="17">
        <f t="shared" si="284"/>
        <v>8400000</v>
      </c>
      <c r="K419" s="28">
        <v>1890000</v>
      </c>
      <c r="L419" s="29">
        <f t="shared" si="285"/>
        <v>7560000</v>
      </c>
      <c r="M419" s="47">
        <f t="shared" si="296"/>
        <v>1520088.7666666666</v>
      </c>
      <c r="N419" s="42">
        <f t="shared" si="286"/>
        <v>1665066.575</v>
      </c>
      <c r="O419" s="43">
        <f t="shared" si="287"/>
        <v>0.1694222196490851</v>
      </c>
      <c r="P419" s="43">
        <f t="shared" si="288"/>
        <v>0.22687836070458622</v>
      </c>
      <c r="Q419" s="43">
        <f t="shared" si="289"/>
        <v>-0.2612108317650903</v>
      </c>
      <c r="R419" s="43">
        <f t="shared" si="290"/>
        <v>-0.13508974858858114</v>
      </c>
      <c r="S419" s="21">
        <f t="shared" si="291"/>
        <v>392449.77238765522</v>
      </c>
      <c r="T419" s="22">
        <f t="shared" si="278"/>
        <v>2057516.3473876552</v>
      </c>
      <c r="U419" s="22">
        <f t="shared" si="279"/>
        <v>1272616.8026123447</v>
      </c>
      <c r="V419" s="21">
        <f t="shared" si="292"/>
        <v>1382967.3</v>
      </c>
      <c r="W419" s="21">
        <f t="shared" si="293"/>
        <v>1287299</v>
      </c>
      <c r="X419" s="21" t="str">
        <f t="shared" si="294"/>
        <v/>
      </c>
      <c r="Y419" s="21">
        <f t="shared" si="295"/>
        <v>1890000</v>
      </c>
      <c r="Z419" s="23">
        <f t="shared" si="280"/>
        <v>1520088.7666666666</v>
      </c>
      <c r="AA419" s="20">
        <f t="shared" si="281"/>
        <v>3</v>
      </c>
      <c r="AB419" s="1" t="s">
        <v>863</v>
      </c>
      <c r="AE419" s="54"/>
      <c r="AF419" s="56">
        <f t="shared" si="277"/>
        <v>0</v>
      </c>
    </row>
    <row r="420" spans="1:32" ht="27" hidden="1" customHeight="1" x14ac:dyDescent="0.2">
      <c r="A420" s="5" t="s">
        <v>818</v>
      </c>
      <c r="B420" s="10" t="s">
        <v>819</v>
      </c>
      <c r="C420" s="9" t="s">
        <v>651</v>
      </c>
      <c r="D420" s="12">
        <v>4</v>
      </c>
      <c r="E420" s="36">
        <v>967866.9</v>
      </c>
      <c r="F420" s="35">
        <f t="shared" si="282"/>
        <v>3871467.6</v>
      </c>
      <c r="G420" s="40">
        <v>1018552</v>
      </c>
      <c r="H420" s="25">
        <f t="shared" si="283"/>
        <v>4074208</v>
      </c>
      <c r="I420" s="16">
        <v>890000</v>
      </c>
      <c r="J420" s="17">
        <f t="shared" si="284"/>
        <v>3560000</v>
      </c>
      <c r="K420" s="28">
        <v>710000</v>
      </c>
      <c r="L420" s="29">
        <f t="shared" si="285"/>
        <v>2840000</v>
      </c>
      <c r="M420" s="47">
        <f t="shared" si="296"/>
        <v>958806.29999999993</v>
      </c>
      <c r="N420" s="42">
        <f t="shared" si="286"/>
        <v>896604.72499999998</v>
      </c>
      <c r="O420" s="43">
        <f t="shared" si="287"/>
        <v>-7.9480035084579903E-2</v>
      </c>
      <c r="P420" s="43">
        <f t="shared" si="288"/>
        <v>-0.13601007400446163</v>
      </c>
      <c r="Q420" s="43">
        <f t="shared" si="289"/>
        <v>7.3663731807792621E-3</v>
      </c>
      <c r="R420" s="43">
        <f t="shared" si="290"/>
        <v>0.20812373590826216</v>
      </c>
      <c r="S420" s="21">
        <f t="shared" si="291"/>
        <v>135171.96609049232</v>
      </c>
      <c r="T420" s="22">
        <f t="shared" si="278"/>
        <v>1031776.6910904923</v>
      </c>
      <c r="U420" s="22">
        <f t="shared" si="279"/>
        <v>761432.75890950765</v>
      </c>
      <c r="V420" s="21">
        <f t="shared" si="292"/>
        <v>967866.9</v>
      </c>
      <c r="W420" s="21">
        <f t="shared" si="293"/>
        <v>1018552</v>
      </c>
      <c r="X420" s="21">
        <f t="shared" si="294"/>
        <v>890000</v>
      </c>
      <c r="Y420" s="21" t="str">
        <f t="shared" si="295"/>
        <v/>
      </c>
      <c r="Z420" s="23">
        <f t="shared" si="280"/>
        <v>958806.29999999993</v>
      </c>
      <c r="AA420" s="20">
        <f t="shared" si="281"/>
        <v>3</v>
      </c>
      <c r="AB420" s="1" t="s">
        <v>863</v>
      </c>
      <c r="AE420" s="54"/>
      <c r="AF420" s="56">
        <f t="shared" si="277"/>
        <v>0</v>
      </c>
    </row>
    <row r="421" spans="1:32" ht="15" hidden="1" x14ac:dyDescent="0.2">
      <c r="A421" s="5" t="s">
        <v>820</v>
      </c>
      <c r="B421" s="10" t="s">
        <v>821</v>
      </c>
      <c r="C421" s="9" t="s">
        <v>17</v>
      </c>
      <c r="D421" s="12">
        <v>60</v>
      </c>
      <c r="E421" s="36">
        <v>51520.3</v>
      </c>
      <c r="F421" s="35">
        <f t="shared" si="282"/>
        <v>3091218</v>
      </c>
      <c r="G421" s="40">
        <v>55001</v>
      </c>
      <c r="H421" s="25">
        <f t="shared" si="283"/>
        <v>3300060</v>
      </c>
      <c r="I421" s="16">
        <v>69300</v>
      </c>
      <c r="J421" s="17">
        <f t="shared" si="284"/>
        <v>4158000</v>
      </c>
      <c r="K421" s="28">
        <v>240000</v>
      </c>
      <c r="L421" s="29">
        <f t="shared" si="285"/>
        <v>14400000</v>
      </c>
      <c r="M421" s="47">
        <f t="shared" si="296"/>
        <v>58607.1</v>
      </c>
      <c r="N421" s="42">
        <f t="shared" si="286"/>
        <v>103955.325</v>
      </c>
      <c r="O421" s="43">
        <f t="shared" si="287"/>
        <v>0.50439960627317548</v>
      </c>
      <c r="P421" s="43">
        <f t="shared" si="288"/>
        <v>0.47091695398961042</v>
      </c>
      <c r="Q421" s="43">
        <f t="shared" si="289"/>
        <v>0.33336748261813431</v>
      </c>
      <c r="R421" s="43">
        <f t="shared" si="290"/>
        <v>-1.3086840428809201</v>
      </c>
      <c r="S421" s="21">
        <f t="shared" si="291"/>
        <v>91022.163838755034</v>
      </c>
      <c r="T421" s="22">
        <f t="shared" si="278"/>
        <v>194977.48883875503</v>
      </c>
      <c r="U421" s="22">
        <f t="shared" si="279"/>
        <v>12933.161161244963</v>
      </c>
      <c r="V421" s="21">
        <f t="shared" si="292"/>
        <v>51520.3</v>
      </c>
      <c r="W421" s="21">
        <f t="shared" si="293"/>
        <v>55001</v>
      </c>
      <c r="X421" s="21">
        <f t="shared" si="294"/>
        <v>69300</v>
      </c>
      <c r="Y421" s="21" t="str">
        <f t="shared" si="295"/>
        <v/>
      </c>
      <c r="Z421" s="23">
        <f t="shared" si="280"/>
        <v>58607.1</v>
      </c>
      <c r="AA421" s="20">
        <f t="shared" si="281"/>
        <v>3</v>
      </c>
      <c r="AB421" s="1" t="s">
        <v>863</v>
      </c>
      <c r="AE421" s="54"/>
      <c r="AF421" s="56">
        <f t="shared" si="277"/>
        <v>0</v>
      </c>
    </row>
    <row r="422" spans="1:32" ht="25.5" hidden="1" x14ac:dyDescent="0.2">
      <c r="A422" s="5" t="s">
        <v>822</v>
      </c>
      <c r="B422" s="10" t="s">
        <v>823</v>
      </c>
      <c r="C422" s="9" t="s">
        <v>17</v>
      </c>
      <c r="D422" s="12">
        <v>20</v>
      </c>
      <c r="E422" s="36">
        <v>886675.4</v>
      </c>
      <c r="F422" s="35">
        <f t="shared" si="282"/>
        <v>17733508</v>
      </c>
      <c r="G422" s="40">
        <v>935636</v>
      </c>
      <c r="H422" s="25">
        <f t="shared" si="283"/>
        <v>18712720</v>
      </c>
      <c r="I422" s="16">
        <v>1250000</v>
      </c>
      <c r="J422" s="17">
        <f t="shared" si="284"/>
        <v>25000000</v>
      </c>
      <c r="K422" s="28">
        <v>1650000</v>
      </c>
      <c r="L422" s="29">
        <f t="shared" si="285"/>
        <v>33000000</v>
      </c>
      <c r="M422" s="47">
        <f t="shared" si="296"/>
        <v>1024103.7999999999</v>
      </c>
      <c r="N422" s="42">
        <f t="shared" si="286"/>
        <v>1180577.8500000001</v>
      </c>
      <c r="O422" s="43">
        <f t="shared" si="287"/>
        <v>0.2489479622203653</v>
      </c>
      <c r="P422" s="43">
        <f t="shared" si="288"/>
        <v>0.20747623716640129</v>
      </c>
      <c r="Q422" s="43">
        <f t="shared" si="289"/>
        <v>-5.8803534218433651E-2</v>
      </c>
      <c r="R422" s="43">
        <f t="shared" si="290"/>
        <v>-0.3976206651683325</v>
      </c>
      <c r="S422" s="21">
        <f t="shared" si="291"/>
        <v>351924.11578760791</v>
      </c>
      <c r="T422" s="22">
        <f t="shared" si="278"/>
        <v>1532501.9657876079</v>
      </c>
      <c r="U422" s="22">
        <f t="shared" si="279"/>
        <v>828653.73421239224</v>
      </c>
      <c r="V422" s="21">
        <f t="shared" si="292"/>
        <v>886675.4</v>
      </c>
      <c r="W422" s="21">
        <f t="shared" si="293"/>
        <v>935636</v>
      </c>
      <c r="X422" s="21">
        <f t="shared" si="294"/>
        <v>1250000</v>
      </c>
      <c r="Y422" s="21" t="str">
        <f t="shared" si="295"/>
        <v/>
      </c>
      <c r="Z422" s="23">
        <f t="shared" si="280"/>
        <v>1024103.7999999999</v>
      </c>
      <c r="AA422" s="20">
        <f t="shared" si="281"/>
        <v>3</v>
      </c>
      <c r="AB422" s="1" t="s">
        <v>863</v>
      </c>
      <c r="AE422" s="54"/>
      <c r="AF422" s="56">
        <f t="shared" si="277"/>
        <v>0</v>
      </c>
    </row>
    <row r="423" spans="1:32" ht="15" hidden="1" x14ac:dyDescent="0.2">
      <c r="A423" s="5" t="s">
        <v>824</v>
      </c>
      <c r="B423" s="10" t="s">
        <v>825</v>
      </c>
      <c r="C423" s="9" t="s">
        <v>17</v>
      </c>
      <c r="D423" s="12">
        <v>60</v>
      </c>
      <c r="E423" s="36">
        <v>47528</v>
      </c>
      <c r="F423" s="35">
        <f t="shared" si="282"/>
        <v>2851680</v>
      </c>
      <c r="G423" s="40">
        <v>50714</v>
      </c>
      <c r="H423" s="25">
        <f t="shared" si="283"/>
        <v>3042840</v>
      </c>
      <c r="I423" s="16">
        <v>28500</v>
      </c>
      <c r="J423" s="17">
        <f t="shared" si="284"/>
        <v>1710000</v>
      </c>
      <c r="K423" s="28">
        <v>140000</v>
      </c>
      <c r="L423" s="29">
        <f t="shared" si="285"/>
        <v>8400000</v>
      </c>
      <c r="M423" s="47">
        <f t="shared" si="296"/>
        <v>42247.333333333336</v>
      </c>
      <c r="N423" s="42">
        <f t="shared" si="286"/>
        <v>66685.5</v>
      </c>
      <c r="O423" s="43">
        <f t="shared" si="287"/>
        <v>0.28728134302059671</v>
      </c>
      <c r="P423" s="43">
        <f t="shared" si="288"/>
        <v>0.23950483988273308</v>
      </c>
      <c r="Q423" s="43">
        <f t="shared" si="289"/>
        <v>0.57262073464246344</v>
      </c>
      <c r="R423" s="43">
        <f t="shared" si="290"/>
        <v>-1.0994069175457932</v>
      </c>
      <c r="S423" s="21">
        <f t="shared" si="291"/>
        <v>49850.59992617942</v>
      </c>
      <c r="T423" s="22">
        <f t="shared" si="278"/>
        <v>116536.09992617942</v>
      </c>
      <c r="U423" s="22">
        <f t="shared" si="279"/>
        <v>16834.90007382058</v>
      </c>
      <c r="V423" s="21">
        <f t="shared" si="292"/>
        <v>47528</v>
      </c>
      <c r="W423" s="21">
        <f t="shared" si="293"/>
        <v>50714</v>
      </c>
      <c r="X423" s="21">
        <f t="shared" si="294"/>
        <v>28500</v>
      </c>
      <c r="Y423" s="21" t="str">
        <f t="shared" si="295"/>
        <v/>
      </c>
      <c r="Z423" s="23">
        <f t="shared" si="280"/>
        <v>42247.333333333336</v>
      </c>
      <c r="AA423" s="20">
        <f t="shared" si="281"/>
        <v>3</v>
      </c>
      <c r="AB423" s="1" t="s">
        <v>863</v>
      </c>
      <c r="AE423" s="54"/>
      <c r="AF423" s="56">
        <f t="shared" si="277"/>
        <v>0</v>
      </c>
    </row>
    <row r="424" spans="1:32" ht="25.5" hidden="1" x14ac:dyDescent="0.2">
      <c r="A424" s="5" t="s">
        <v>826</v>
      </c>
      <c r="B424" s="10" t="s">
        <v>827</v>
      </c>
      <c r="C424" s="9" t="s">
        <v>651</v>
      </c>
      <c r="D424" s="12">
        <v>15</v>
      </c>
      <c r="E424" s="36">
        <v>262915.90000000002</v>
      </c>
      <c r="F424" s="35">
        <f t="shared" si="282"/>
        <v>3943738.5000000005</v>
      </c>
      <c r="G424" s="40">
        <v>280897</v>
      </c>
      <c r="H424" s="25">
        <f t="shared" si="283"/>
        <v>4213455</v>
      </c>
      <c r="I424" s="16">
        <v>350000</v>
      </c>
      <c r="J424" s="17">
        <f t="shared" si="284"/>
        <v>5250000</v>
      </c>
      <c r="K424" s="28">
        <v>450000</v>
      </c>
      <c r="L424" s="29">
        <f t="shared" si="285"/>
        <v>6750000</v>
      </c>
      <c r="M424" s="47">
        <f t="shared" si="296"/>
        <v>297937.63333333336</v>
      </c>
      <c r="N424" s="42">
        <f t="shared" si="286"/>
        <v>335953.22499999998</v>
      </c>
      <c r="O424" s="43">
        <f t="shared" si="287"/>
        <v>0.21740325606339972</v>
      </c>
      <c r="P424" s="43">
        <f t="shared" si="288"/>
        <v>0.16388062653662572</v>
      </c>
      <c r="Q424" s="43">
        <f t="shared" si="289"/>
        <v>-4.1811698637511219E-2</v>
      </c>
      <c r="R424" s="43">
        <f t="shared" si="290"/>
        <v>-0.33947218396251455</v>
      </c>
      <c r="S424" s="21">
        <f t="shared" si="291"/>
        <v>84793.115935606431</v>
      </c>
      <c r="T424" s="22">
        <f t="shared" si="278"/>
        <v>420746.34093560639</v>
      </c>
      <c r="U424" s="22">
        <f t="shared" si="279"/>
        <v>251160.10906439356</v>
      </c>
      <c r="V424" s="21">
        <f t="shared" si="292"/>
        <v>262915.90000000002</v>
      </c>
      <c r="W424" s="21">
        <f t="shared" si="293"/>
        <v>280897</v>
      </c>
      <c r="X424" s="21">
        <f t="shared" si="294"/>
        <v>350000</v>
      </c>
      <c r="Y424" s="21" t="str">
        <f t="shared" si="295"/>
        <v/>
      </c>
      <c r="Z424" s="23">
        <f t="shared" si="280"/>
        <v>297937.63333333336</v>
      </c>
      <c r="AA424" s="20">
        <f t="shared" si="281"/>
        <v>3</v>
      </c>
      <c r="AB424" s="1" t="s">
        <v>863</v>
      </c>
      <c r="AE424" s="54"/>
      <c r="AF424" s="56">
        <f t="shared" si="277"/>
        <v>0</v>
      </c>
    </row>
    <row r="425" spans="1:32" ht="25.5" hidden="1" x14ac:dyDescent="0.2">
      <c r="A425" s="5" t="s">
        <v>828</v>
      </c>
      <c r="B425" s="10" t="s">
        <v>829</v>
      </c>
      <c r="C425" s="9" t="s">
        <v>651</v>
      </c>
      <c r="D425" s="12">
        <v>10</v>
      </c>
      <c r="E425" s="36">
        <v>744341</v>
      </c>
      <c r="F425" s="35">
        <f t="shared" si="282"/>
        <v>7443410</v>
      </c>
      <c r="G425" s="40">
        <v>726768</v>
      </c>
      <c r="H425" s="25">
        <f t="shared" si="283"/>
        <v>7267680</v>
      </c>
      <c r="I425" s="16">
        <v>1250000</v>
      </c>
      <c r="J425" s="17">
        <f t="shared" si="284"/>
        <v>12500000</v>
      </c>
      <c r="K425" s="31"/>
      <c r="L425" s="29">
        <f t="shared" si="285"/>
        <v>0</v>
      </c>
      <c r="M425" s="47">
        <f t="shared" si="296"/>
        <v>735554.5</v>
      </c>
      <c r="N425" s="42">
        <f t="shared" si="286"/>
        <v>907036.33333333337</v>
      </c>
      <c r="O425" s="43">
        <f t="shared" si="287"/>
        <v>0.1793702494093401</v>
      </c>
      <c r="P425" s="43">
        <f t="shared" si="288"/>
        <v>0.19874433548968462</v>
      </c>
      <c r="Q425" s="43">
        <f t="shared" si="289"/>
        <v>-0.37811458489902461</v>
      </c>
      <c r="R425" s="43">
        <f t="shared" si="290"/>
        <v>1</v>
      </c>
      <c r="S425" s="21">
        <f t="shared" si="291"/>
        <v>297145.18349172891</v>
      </c>
      <c r="T425" s="22">
        <f t="shared" si="278"/>
        <v>1204181.5168250622</v>
      </c>
      <c r="U425" s="22">
        <f t="shared" si="279"/>
        <v>609891.14984160452</v>
      </c>
      <c r="V425" s="21">
        <f t="shared" si="292"/>
        <v>744341</v>
      </c>
      <c r="W425" s="21">
        <f t="shared" si="293"/>
        <v>726768</v>
      </c>
      <c r="X425" s="21" t="str">
        <f t="shared" si="294"/>
        <v/>
      </c>
      <c r="Y425" s="21" t="str">
        <f t="shared" si="295"/>
        <v/>
      </c>
      <c r="Z425" s="23">
        <f t="shared" si="280"/>
        <v>735554.5</v>
      </c>
      <c r="AA425" s="20">
        <f t="shared" si="281"/>
        <v>2</v>
      </c>
      <c r="AB425" s="1" t="s">
        <v>863</v>
      </c>
      <c r="AE425" s="54"/>
      <c r="AF425" s="56">
        <f t="shared" si="277"/>
        <v>0</v>
      </c>
    </row>
    <row r="426" spans="1:32" ht="25.5" hidden="1" x14ac:dyDescent="0.2">
      <c r="A426" s="5" t="s">
        <v>830</v>
      </c>
      <c r="B426" s="10" t="s">
        <v>831</v>
      </c>
      <c r="C426" s="9" t="s">
        <v>651</v>
      </c>
      <c r="D426" s="12">
        <v>10</v>
      </c>
      <c r="E426" s="36">
        <v>963194.7</v>
      </c>
      <c r="F426" s="35">
        <f t="shared" si="282"/>
        <v>9631947</v>
      </c>
      <c r="G426" s="40">
        <v>1013734</v>
      </c>
      <c r="H426" s="25">
        <f t="shared" si="283"/>
        <v>10137340</v>
      </c>
      <c r="I426" s="16">
        <v>950000</v>
      </c>
      <c r="J426" s="17">
        <f t="shared" si="284"/>
        <v>9500000</v>
      </c>
      <c r="K426" s="28">
        <v>1200000</v>
      </c>
      <c r="L426" s="29">
        <f t="shared" si="285"/>
        <v>12000000</v>
      </c>
      <c r="M426" s="47">
        <f>N426</f>
        <v>1031732.175</v>
      </c>
      <c r="N426" s="46">
        <f t="shared" si="286"/>
        <v>1031732.175</v>
      </c>
      <c r="O426" s="43">
        <f t="shared" si="287"/>
        <v>6.6429521789412194E-2</v>
      </c>
      <c r="P426" s="43">
        <f t="shared" si="288"/>
        <v>1.7444619287946606E-2</v>
      </c>
      <c r="Q426" s="43">
        <f t="shared" si="289"/>
        <v>7.9218402779771879E-2</v>
      </c>
      <c r="R426" s="43">
        <f t="shared" si="290"/>
        <v>-0.16309254385713023</v>
      </c>
      <c r="S426" s="21">
        <f t="shared" si="291"/>
        <v>115492.46605034101</v>
      </c>
      <c r="T426" s="22">
        <f t="shared" si="278"/>
        <v>1147224.6410503411</v>
      </c>
      <c r="U426" s="22">
        <f t="shared" si="279"/>
        <v>916239.70894965902</v>
      </c>
      <c r="V426" s="21">
        <f t="shared" si="292"/>
        <v>963194.7</v>
      </c>
      <c r="W426" s="21">
        <f t="shared" si="293"/>
        <v>1013734</v>
      </c>
      <c r="X426" s="21">
        <f t="shared" si="294"/>
        <v>950000</v>
      </c>
      <c r="Y426" s="21" t="str">
        <f t="shared" si="295"/>
        <v/>
      </c>
      <c r="Z426" s="23">
        <f t="shared" si="280"/>
        <v>975642.9</v>
      </c>
      <c r="AA426" s="20">
        <f t="shared" si="281"/>
        <v>3</v>
      </c>
      <c r="AB426" s="44" t="s">
        <v>873</v>
      </c>
      <c r="AE426" s="54"/>
      <c r="AF426" s="56">
        <f t="shared" si="277"/>
        <v>0</v>
      </c>
    </row>
    <row r="427" spans="1:32" ht="25.5" hidden="1" x14ac:dyDescent="0.2">
      <c r="A427" s="5" t="s">
        <v>832</v>
      </c>
      <c r="B427" s="10" t="s">
        <v>833</v>
      </c>
      <c r="C427" s="9" t="s">
        <v>651</v>
      </c>
      <c r="D427" s="12">
        <v>10</v>
      </c>
      <c r="E427" s="36">
        <v>291720</v>
      </c>
      <c r="F427" s="35">
        <f t="shared" si="282"/>
        <v>2917200</v>
      </c>
      <c r="G427" s="40">
        <v>307006</v>
      </c>
      <c r="H427" s="25">
        <f t="shared" si="283"/>
        <v>3070060</v>
      </c>
      <c r="I427" s="16">
        <v>108000</v>
      </c>
      <c r="J427" s="17">
        <f t="shared" si="284"/>
        <v>1080000</v>
      </c>
      <c r="K427" s="28">
        <v>500000</v>
      </c>
      <c r="L427" s="29">
        <f t="shared" si="285"/>
        <v>5000000</v>
      </c>
      <c r="M427" s="47">
        <f t="shared" si="296"/>
        <v>299363</v>
      </c>
      <c r="N427" s="42">
        <f t="shared" si="286"/>
        <v>301681.5</v>
      </c>
      <c r="O427" s="43">
        <f t="shared" si="287"/>
        <v>3.30199233297368E-2</v>
      </c>
      <c r="P427" s="43">
        <f t="shared" si="288"/>
        <v>-1.7649408399255551E-2</v>
      </c>
      <c r="Q427" s="43">
        <f t="shared" si="289"/>
        <v>0.64200655326892764</v>
      </c>
      <c r="R427" s="43">
        <f t="shared" si="290"/>
        <v>-0.65737706819940889</v>
      </c>
      <c r="S427" s="21">
        <f t="shared" si="291"/>
        <v>160177.33159116699</v>
      </c>
      <c r="T427" s="22">
        <f t="shared" si="278"/>
        <v>461858.83159116702</v>
      </c>
      <c r="U427" s="22">
        <f t="shared" si="279"/>
        <v>141504.16840883301</v>
      </c>
      <c r="V427" s="21">
        <f t="shared" si="292"/>
        <v>291720</v>
      </c>
      <c r="W427" s="21">
        <f t="shared" si="293"/>
        <v>307006</v>
      </c>
      <c r="X427" s="21" t="str">
        <f t="shared" si="294"/>
        <v/>
      </c>
      <c r="Y427" s="21" t="str">
        <f t="shared" si="295"/>
        <v/>
      </c>
      <c r="Z427" s="23">
        <f t="shared" si="280"/>
        <v>299363</v>
      </c>
      <c r="AA427" s="20">
        <f t="shared" si="281"/>
        <v>2</v>
      </c>
      <c r="AB427" s="1" t="s">
        <v>863</v>
      </c>
      <c r="AE427" s="54"/>
      <c r="AF427" s="56">
        <f t="shared" si="277"/>
        <v>0</v>
      </c>
    </row>
    <row r="428" spans="1:32" ht="15" hidden="1" x14ac:dyDescent="0.2">
      <c r="A428" s="5" t="s">
        <v>834</v>
      </c>
      <c r="B428" s="10" t="s">
        <v>835</v>
      </c>
      <c r="C428" s="9" t="s">
        <v>17</v>
      </c>
      <c r="D428" s="12">
        <v>20</v>
      </c>
      <c r="E428" s="36">
        <v>85455.5</v>
      </c>
      <c r="F428" s="35">
        <f t="shared" si="282"/>
        <v>1709110</v>
      </c>
      <c r="G428" s="40">
        <v>85266</v>
      </c>
      <c r="H428" s="25">
        <f t="shared" si="283"/>
        <v>1705320</v>
      </c>
      <c r="I428" s="16">
        <v>180000</v>
      </c>
      <c r="J428" s="17">
        <f t="shared" si="284"/>
        <v>3600000</v>
      </c>
      <c r="K428" s="28">
        <v>80000</v>
      </c>
      <c r="L428" s="29">
        <f t="shared" si="285"/>
        <v>1600000</v>
      </c>
      <c r="M428" s="47">
        <f t="shared" si="296"/>
        <v>83573.833333333328</v>
      </c>
      <c r="N428" s="42">
        <f t="shared" si="286"/>
        <v>107680.375</v>
      </c>
      <c r="O428" s="43">
        <f t="shared" si="287"/>
        <v>0.20639670877817806</v>
      </c>
      <c r="P428" s="43">
        <f t="shared" si="288"/>
        <v>0.20815654663164018</v>
      </c>
      <c r="Q428" s="43">
        <f t="shared" si="289"/>
        <v>-0.67161379220679729</v>
      </c>
      <c r="R428" s="43">
        <f t="shared" si="290"/>
        <v>0.25706053679697904</v>
      </c>
      <c r="S428" s="21">
        <f t="shared" si="291"/>
        <v>48279.328204686462</v>
      </c>
      <c r="T428" s="22">
        <f t="shared" si="278"/>
        <v>155959.70320468646</v>
      </c>
      <c r="U428" s="22">
        <f t="shared" si="279"/>
        <v>59401.046795313538</v>
      </c>
      <c r="V428" s="21">
        <f t="shared" si="292"/>
        <v>85455.5</v>
      </c>
      <c r="W428" s="21">
        <f t="shared" si="293"/>
        <v>85266</v>
      </c>
      <c r="X428" s="21" t="str">
        <f t="shared" si="294"/>
        <v/>
      </c>
      <c r="Y428" s="21">
        <f t="shared" si="295"/>
        <v>80000</v>
      </c>
      <c r="Z428" s="23">
        <f t="shared" si="280"/>
        <v>83573.833333333328</v>
      </c>
      <c r="AA428" s="20">
        <f t="shared" si="281"/>
        <v>3</v>
      </c>
      <c r="AB428" s="1" t="s">
        <v>863</v>
      </c>
      <c r="AE428" s="54"/>
      <c r="AF428" s="56">
        <f t="shared" si="277"/>
        <v>0</v>
      </c>
    </row>
    <row r="429" spans="1:32" ht="15.75" hidden="1" x14ac:dyDescent="0.2">
      <c r="A429" s="8">
        <v>20</v>
      </c>
      <c r="B429" s="255" t="s">
        <v>836</v>
      </c>
      <c r="C429" s="255"/>
      <c r="D429" s="255"/>
      <c r="E429" s="255"/>
      <c r="F429" s="255"/>
      <c r="G429" s="49"/>
      <c r="H429" s="49"/>
      <c r="I429" s="49"/>
      <c r="J429" s="49"/>
      <c r="K429" s="49"/>
      <c r="L429" s="49"/>
      <c r="M429" s="59"/>
      <c r="N429" s="256"/>
      <c r="O429" s="257"/>
      <c r="P429" s="257"/>
      <c r="Q429" s="257"/>
      <c r="R429" s="257"/>
      <c r="S429" s="257"/>
      <c r="T429" s="257"/>
      <c r="U429" s="257"/>
      <c r="V429" s="257"/>
      <c r="W429" s="257"/>
      <c r="X429" s="257"/>
      <c r="Y429" s="257"/>
      <c r="Z429" s="257"/>
      <c r="AA429" s="258"/>
      <c r="AB429" s="1" t="s">
        <v>863</v>
      </c>
      <c r="AE429" s="54"/>
      <c r="AF429" s="56">
        <f t="shared" si="277"/>
        <v>0</v>
      </c>
    </row>
    <row r="430" spans="1:32" s="61" customFormat="1" ht="345" customHeight="1" x14ac:dyDescent="0.2">
      <c r="A430" s="74" t="s">
        <v>837</v>
      </c>
      <c r="B430" s="116" t="s">
        <v>838</v>
      </c>
      <c r="C430" s="77" t="s">
        <v>17</v>
      </c>
      <c r="D430" s="189">
        <v>500</v>
      </c>
      <c r="E430" s="222">
        <v>8935</v>
      </c>
      <c r="F430" s="183">
        <f>+D430*E430</f>
        <v>4467500</v>
      </c>
      <c r="G430" s="191">
        <v>8323</v>
      </c>
      <c r="H430" s="184">
        <f>+D430*G430</f>
        <v>4161500</v>
      </c>
      <c r="I430" s="188">
        <v>7145</v>
      </c>
      <c r="J430" s="224">
        <f>+I430*D430</f>
        <v>3572500</v>
      </c>
      <c r="K430" s="195">
        <v>4500</v>
      </c>
      <c r="L430" s="220">
        <f>+K430*D430</f>
        <v>2250000</v>
      </c>
      <c r="M430" s="85">
        <f t="shared" ref="M430:M432" si="297">Z430</f>
        <v>8134.333333333333</v>
      </c>
      <c r="N430" s="225">
        <f>AVERAGE(E430,G430,I430,K430)</f>
        <v>7225.75</v>
      </c>
      <c r="O430" s="226">
        <f>1-E430/N430</f>
        <v>-0.23654983911704663</v>
      </c>
      <c r="P430" s="226">
        <f>1-G430/N430</f>
        <v>-0.15185274884960043</v>
      </c>
      <c r="Q430" s="226">
        <f>1-I430/N430</f>
        <v>1.1175310521399195E-2</v>
      </c>
      <c r="R430" s="226">
        <f>1-K430/N430</f>
        <v>0.37722727744524787</v>
      </c>
      <c r="S430" s="227">
        <f>STDEV(E430,G430,I430,K430)</f>
        <v>1963.1375185316658</v>
      </c>
      <c r="T430" s="228">
        <f t="shared" si="278"/>
        <v>9188.8875185316665</v>
      </c>
      <c r="U430" s="228">
        <f t="shared" si="279"/>
        <v>5262.6124814683344</v>
      </c>
      <c r="V430" s="227">
        <f>IF(AND(E430&lt;=$T430,E430&gt;=$U430),E430,"")</f>
        <v>8935</v>
      </c>
      <c r="W430" s="227">
        <f>IF(AND(G430&lt;=$T430,G430&gt;=$U430),G430,"")</f>
        <v>8323</v>
      </c>
      <c r="X430" s="227">
        <f>IF(AND(I430&lt;=$T430,I430&gt;=$U430),I430,"")</f>
        <v>7145</v>
      </c>
      <c r="Y430" s="227" t="str">
        <f>IF(AND(K430&lt;=$T430,K430&gt;=$U430),K430,"")</f>
        <v/>
      </c>
      <c r="Z430" s="86">
        <f t="shared" si="280"/>
        <v>8134.333333333333</v>
      </c>
      <c r="AA430" s="229">
        <f t="shared" si="281"/>
        <v>3</v>
      </c>
      <c r="AB430" s="73" t="s">
        <v>863</v>
      </c>
      <c r="AC430" s="73"/>
      <c r="AD430" s="73"/>
      <c r="AE430" s="186">
        <v>280</v>
      </c>
      <c r="AF430" s="187">
        <f t="shared" si="277"/>
        <v>2277613.333333333</v>
      </c>
    </row>
    <row r="431" spans="1:32" s="61" customFormat="1" ht="345" customHeight="1" x14ac:dyDescent="0.2">
      <c r="A431" s="74" t="s">
        <v>839</v>
      </c>
      <c r="B431" s="116" t="s">
        <v>840</v>
      </c>
      <c r="C431" s="77" t="s">
        <v>90</v>
      </c>
      <c r="D431" s="189">
        <v>6000</v>
      </c>
      <c r="E431" s="222">
        <v>1503</v>
      </c>
      <c r="F431" s="183">
        <f>+D431*E431</f>
        <v>9018000</v>
      </c>
      <c r="G431" s="191">
        <v>1586</v>
      </c>
      <c r="H431" s="184">
        <f>+D431*G431</f>
        <v>9516000</v>
      </c>
      <c r="I431" s="188">
        <v>300</v>
      </c>
      <c r="J431" s="224">
        <f>+I431*D431</f>
        <v>1800000</v>
      </c>
      <c r="K431" s="195">
        <v>150</v>
      </c>
      <c r="L431" s="220">
        <f>+K431*D431</f>
        <v>900000</v>
      </c>
      <c r="M431" s="85">
        <f t="shared" si="297"/>
        <v>884.75</v>
      </c>
      <c r="N431" s="225">
        <f>AVERAGE(E431,G431,I431,K431)</f>
        <v>884.75</v>
      </c>
      <c r="O431" s="226">
        <f>1-E431/N431</f>
        <v>-0.6987849675049449</v>
      </c>
      <c r="P431" s="226">
        <f>1-G431/N431</f>
        <v>-0.79259677875105972</v>
      </c>
      <c r="Q431" s="226">
        <f>1-I431/N431</f>
        <v>0.66092116417066971</v>
      </c>
      <c r="R431" s="226">
        <f>1-K431/N431</f>
        <v>0.8304605820853348</v>
      </c>
      <c r="S431" s="227">
        <f>STDEV(E431,G431,I431,K431)</f>
        <v>765.02173171747222</v>
      </c>
      <c r="T431" s="228">
        <f t="shared" si="278"/>
        <v>1649.7717317174722</v>
      </c>
      <c r="U431" s="228">
        <f t="shared" si="279"/>
        <v>119.72826828252778</v>
      </c>
      <c r="V431" s="227">
        <f>IF(AND(E431&lt;=$T431,E431&gt;=$U431),E431,"")</f>
        <v>1503</v>
      </c>
      <c r="W431" s="227">
        <f>IF(AND(G431&lt;=$T431,G431&gt;=$U431),G431,"")</f>
        <v>1586</v>
      </c>
      <c r="X431" s="227">
        <f>IF(AND(I431&lt;=$T431,I431&gt;=$U431),I431,"")</f>
        <v>300</v>
      </c>
      <c r="Y431" s="227">
        <f>IF(AND(K431&lt;=$T431,K431&gt;=$U431),K431,"")</f>
        <v>150</v>
      </c>
      <c r="Z431" s="86">
        <f t="shared" si="280"/>
        <v>884.75</v>
      </c>
      <c r="AA431" s="229">
        <f t="shared" si="281"/>
        <v>4</v>
      </c>
      <c r="AB431" s="73" t="s">
        <v>863</v>
      </c>
      <c r="AC431" s="73"/>
      <c r="AD431" s="73"/>
      <c r="AE431" s="186">
        <v>9700</v>
      </c>
      <c r="AF431" s="187">
        <f t="shared" si="277"/>
        <v>8582075</v>
      </c>
    </row>
    <row r="432" spans="1:32" s="61" customFormat="1" ht="345" customHeight="1" x14ac:dyDescent="0.2">
      <c r="A432" s="74" t="s">
        <v>841</v>
      </c>
      <c r="B432" s="116" t="s">
        <v>842</v>
      </c>
      <c r="C432" s="77" t="s">
        <v>90</v>
      </c>
      <c r="D432" s="189">
        <v>6000</v>
      </c>
      <c r="E432" s="222">
        <v>2529</v>
      </c>
      <c r="F432" s="183">
        <f>+D432*E432</f>
        <v>15174000</v>
      </c>
      <c r="G432" s="191">
        <v>2763</v>
      </c>
      <c r="H432" s="184">
        <f>+D432*G432</f>
        <v>16578000</v>
      </c>
      <c r="I432" s="188">
        <v>180</v>
      </c>
      <c r="J432" s="224">
        <f>+I432*D432</f>
        <v>1080000</v>
      </c>
      <c r="K432" s="195">
        <v>800</v>
      </c>
      <c r="L432" s="220">
        <f>+K432*D432</f>
        <v>4800000</v>
      </c>
      <c r="M432" s="85">
        <f t="shared" si="297"/>
        <v>2030.6666666666667</v>
      </c>
      <c r="N432" s="225">
        <f>AVERAGE(E432,G432,I432,K432)</f>
        <v>1568</v>
      </c>
      <c r="O432" s="226">
        <f>1-E432/N432</f>
        <v>-0.61288265306122458</v>
      </c>
      <c r="P432" s="226">
        <f>1-G432/N432</f>
        <v>-0.76211734693877542</v>
      </c>
      <c r="Q432" s="226">
        <f>1-I432/N432</f>
        <v>0.88520408163265307</v>
      </c>
      <c r="R432" s="226">
        <f>1-K432/N432</f>
        <v>0.48979591836734693</v>
      </c>
      <c r="S432" s="227">
        <f>STDEV(E432,G432,I432,K432)</f>
        <v>1273.8280888722779</v>
      </c>
      <c r="T432" s="228">
        <f t="shared" si="278"/>
        <v>2841.8280888722779</v>
      </c>
      <c r="U432" s="228">
        <f t="shared" si="279"/>
        <v>294.17191112772207</v>
      </c>
      <c r="V432" s="227">
        <f>IF(AND(E432&lt;=$T432,E432&gt;=$U432),E432,"")</f>
        <v>2529</v>
      </c>
      <c r="W432" s="227">
        <f>IF(AND(G432&lt;=$T432,G432&gt;=$U432),G432,"")</f>
        <v>2763</v>
      </c>
      <c r="X432" s="227" t="str">
        <f>IF(AND(I432&lt;=$T432,I432&gt;=$U432),I432,"")</f>
        <v/>
      </c>
      <c r="Y432" s="227">
        <f>IF(AND(K432&lt;=$T432,K432&gt;=$U432),K432,"")</f>
        <v>800</v>
      </c>
      <c r="Z432" s="86">
        <f t="shared" si="280"/>
        <v>2030.6666666666667</v>
      </c>
      <c r="AA432" s="229">
        <f t="shared" si="281"/>
        <v>3</v>
      </c>
      <c r="AB432" s="73" t="s">
        <v>863</v>
      </c>
      <c r="AC432" s="73"/>
      <c r="AD432" s="73"/>
      <c r="AE432" s="186">
        <v>8400</v>
      </c>
      <c r="AF432" s="187">
        <f t="shared" si="277"/>
        <v>17057600</v>
      </c>
    </row>
    <row r="433" spans="1:32" ht="15.75" hidden="1" x14ac:dyDescent="0.2">
      <c r="A433" s="8">
        <v>21</v>
      </c>
      <c r="B433" s="255" t="s">
        <v>843</v>
      </c>
      <c r="C433" s="255"/>
      <c r="D433" s="255"/>
      <c r="E433" s="255"/>
      <c r="F433" s="255"/>
      <c r="G433" s="49"/>
      <c r="H433" s="49"/>
      <c r="I433" s="49"/>
      <c r="J433" s="49"/>
      <c r="K433" s="49"/>
      <c r="L433" s="49"/>
      <c r="M433" s="59"/>
      <c r="N433" s="256"/>
      <c r="O433" s="257"/>
      <c r="P433" s="257"/>
      <c r="Q433" s="257"/>
      <c r="R433" s="257"/>
      <c r="S433" s="257"/>
      <c r="T433" s="257"/>
      <c r="U433" s="257"/>
      <c r="V433" s="257"/>
      <c r="W433" s="257"/>
      <c r="X433" s="257"/>
      <c r="Y433" s="257"/>
      <c r="Z433" s="257"/>
      <c r="AA433" s="258"/>
      <c r="AB433" s="1" t="s">
        <v>863</v>
      </c>
      <c r="AE433" s="54"/>
      <c r="AF433" s="56">
        <f t="shared" si="277"/>
        <v>0</v>
      </c>
    </row>
    <row r="434" spans="1:32" ht="25.5" hidden="1" x14ac:dyDescent="0.2">
      <c r="A434" s="3" t="s">
        <v>844</v>
      </c>
      <c r="B434" s="10" t="s">
        <v>845</v>
      </c>
      <c r="C434" s="9" t="s">
        <v>651</v>
      </c>
      <c r="D434" s="12">
        <v>3</v>
      </c>
      <c r="E434" s="38">
        <v>350000</v>
      </c>
      <c r="F434" s="35">
        <f>+D434*E434</f>
        <v>1050000</v>
      </c>
      <c r="G434" s="41">
        <v>351490</v>
      </c>
      <c r="H434" s="35">
        <f>+D434*G434</f>
        <v>1054470</v>
      </c>
      <c r="I434" s="19">
        <v>150000</v>
      </c>
      <c r="J434" s="17">
        <f>+I434*D434</f>
        <v>450000</v>
      </c>
      <c r="K434" s="28">
        <v>1500000</v>
      </c>
      <c r="L434" s="29">
        <f>+K434*D434</f>
        <v>4500000</v>
      </c>
      <c r="M434" s="47">
        <f t="shared" ref="M434:M437" si="298">Z434</f>
        <v>283830</v>
      </c>
      <c r="N434" s="42">
        <f>AVERAGE(E434,G434,I434,K434)</f>
        <v>587872.5</v>
      </c>
      <c r="O434" s="43">
        <f>1-E434/N434</f>
        <v>0.40463280728389239</v>
      </c>
      <c r="P434" s="43">
        <f>1-G434/N434</f>
        <v>0.40209824409204376</v>
      </c>
      <c r="Q434" s="43">
        <f>1-I434/N434</f>
        <v>0.74484263169309672</v>
      </c>
      <c r="R434" s="43">
        <f>1-K434/N434</f>
        <v>-1.5515736830690328</v>
      </c>
      <c r="S434" s="21">
        <f>STDEV(E434,G434,I434,K434)</f>
        <v>615404.72186331707</v>
      </c>
      <c r="T434" s="22">
        <f t="shared" si="278"/>
        <v>1203277.2218633171</v>
      </c>
      <c r="U434" s="22">
        <f t="shared" si="279"/>
        <v>-27532.221863317071</v>
      </c>
      <c r="V434" s="21">
        <f>IF(AND(E434&lt;=$T434,E434&gt;=$U434),E434,"")</f>
        <v>350000</v>
      </c>
      <c r="W434" s="21">
        <f>IF(AND(G434&lt;=$T434,G434&gt;=$U434),G434,"")</f>
        <v>351490</v>
      </c>
      <c r="X434" s="21">
        <f>IF(AND(I434&lt;=$T434,I434&gt;=$U434),I434,"")</f>
        <v>150000</v>
      </c>
      <c r="Y434" s="21" t="str">
        <f>IF(AND(K434&lt;=$T434,K434&gt;=$U434),K434,"")</f>
        <v/>
      </c>
      <c r="Z434" s="23">
        <f t="shared" si="280"/>
        <v>283830</v>
      </c>
      <c r="AA434" s="20">
        <f t="shared" si="281"/>
        <v>3</v>
      </c>
      <c r="AB434" s="1" t="s">
        <v>863</v>
      </c>
      <c r="AE434" s="54"/>
      <c r="AF434" s="56">
        <f t="shared" si="277"/>
        <v>0</v>
      </c>
    </row>
    <row r="435" spans="1:32" ht="25.5" hidden="1" x14ac:dyDescent="0.2">
      <c r="A435" s="3" t="s">
        <v>846</v>
      </c>
      <c r="B435" s="10" t="s">
        <v>847</v>
      </c>
      <c r="C435" s="9" t="s">
        <v>651</v>
      </c>
      <c r="D435" s="12">
        <v>3</v>
      </c>
      <c r="E435" s="38">
        <v>980744</v>
      </c>
      <c r="F435" s="35">
        <f>+D435*E435</f>
        <v>2942232</v>
      </c>
      <c r="G435" s="41">
        <v>963583</v>
      </c>
      <c r="H435" s="35">
        <f>+D435*G435</f>
        <v>2890749</v>
      </c>
      <c r="I435" s="19">
        <v>324000</v>
      </c>
      <c r="J435" s="17">
        <f>+I435*D435</f>
        <v>972000</v>
      </c>
      <c r="K435" s="28">
        <v>500000</v>
      </c>
      <c r="L435" s="29">
        <f>+K435*D435</f>
        <v>1500000</v>
      </c>
      <c r="M435" s="47">
        <f t="shared" si="298"/>
        <v>814775.66666666663</v>
      </c>
      <c r="N435" s="42">
        <f>AVERAGE(E435,G435,I435,K435)</f>
        <v>692081.75</v>
      </c>
      <c r="O435" s="43">
        <f>1-E435/N435</f>
        <v>-0.41709270617235616</v>
      </c>
      <c r="P435" s="43">
        <f>1-G435/N435</f>
        <v>-0.39229650254467763</v>
      </c>
      <c r="Q435" s="43">
        <f>1-I435/N435</f>
        <v>0.53184721313630945</v>
      </c>
      <c r="R435" s="43">
        <f>1-K435/N435</f>
        <v>0.27754199558072434</v>
      </c>
      <c r="S435" s="21">
        <f>STDEV(E435,G435,I435,K435)</f>
        <v>331370.08348810952</v>
      </c>
      <c r="T435" s="22">
        <f t="shared" si="278"/>
        <v>1023451.8334881095</v>
      </c>
      <c r="U435" s="22">
        <f t="shared" si="279"/>
        <v>360711.66651189048</v>
      </c>
      <c r="V435" s="21">
        <f>IF(AND(E435&lt;=$T435,E435&gt;=$U435),E435,"")</f>
        <v>980744</v>
      </c>
      <c r="W435" s="21">
        <f>IF(AND(G435&lt;=$T435,G435&gt;=$U435),G435,"")</f>
        <v>963583</v>
      </c>
      <c r="X435" s="21" t="str">
        <f>IF(AND(I435&lt;=$T435,I435&gt;=$U435),I435,"")</f>
        <v/>
      </c>
      <c r="Y435" s="21">
        <f>IF(AND(K435&lt;=$T435,K435&gt;=$U435),K435,"")</f>
        <v>500000</v>
      </c>
      <c r="Z435" s="23">
        <f t="shared" si="280"/>
        <v>814775.66666666663</v>
      </c>
      <c r="AA435" s="20">
        <f t="shared" si="281"/>
        <v>3</v>
      </c>
      <c r="AB435" s="1" t="s">
        <v>863</v>
      </c>
      <c r="AE435" s="54"/>
      <c r="AF435" s="56">
        <f t="shared" si="277"/>
        <v>0</v>
      </c>
    </row>
    <row r="436" spans="1:32" ht="15" hidden="1" x14ac:dyDescent="0.2">
      <c r="A436" s="3" t="s">
        <v>848</v>
      </c>
      <c r="B436" s="10" t="s">
        <v>849</v>
      </c>
      <c r="C436" s="9" t="s">
        <v>17</v>
      </c>
      <c r="D436" s="12">
        <v>60</v>
      </c>
      <c r="E436" s="38">
        <v>1777</v>
      </c>
      <c r="F436" s="35">
        <f>+D436*E436</f>
        <v>106620</v>
      </c>
      <c r="G436" s="41">
        <v>1906</v>
      </c>
      <c r="H436" s="35">
        <f>+D436*G436</f>
        <v>114360</v>
      </c>
      <c r="I436" s="19">
        <v>3500</v>
      </c>
      <c r="J436" s="17">
        <f>+I436*D436</f>
        <v>210000</v>
      </c>
      <c r="K436" s="28">
        <v>10000</v>
      </c>
      <c r="L436" s="29">
        <f>+K436*D436</f>
        <v>600000</v>
      </c>
      <c r="M436" s="47">
        <f t="shared" si="298"/>
        <v>2394.3333333333335</v>
      </c>
      <c r="N436" s="42">
        <f>AVERAGE(E436,G436,I436,K436)</f>
        <v>4295.75</v>
      </c>
      <c r="O436" s="43">
        <f>1-E436/N436</f>
        <v>0.58633533143222949</v>
      </c>
      <c r="P436" s="43">
        <f>1-G436/N436</f>
        <v>0.5563056509340627</v>
      </c>
      <c r="Q436" s="43">
        <f>1-I436/N436</f>
        <v>0.18524122679392419</v>
      </c>
      <c r="R436" s="43">
        <f>1-K436/N436</f>
        <v>-1.3278822091602165</v>
      </c>
      <c r="S436" s="21">
        <f>STDEV(E436,G436,I436,K436)</f>
        <v>3882.7263939144618</v>
      </c>
      <c r="T436" s="22">
        <f t="shared" si="278"/>
        <v>8178.4763939144614</v>
      </c>
      <c r="U436" s="22">
        <f t="shared" si="279"/>
        <v>413.02360608553818</v>
      </c>
      <c r="V436" s="21">
        <f>IF(AND(E436&lt;=$T436,E436&gt;=$U436),E436,"")</f>
        <v>1777</v>
      </c>
      <c r="W436" s="21">
        <f>IF(AND(G436&lt;=$T436,G436&gt;=$U436),G436,"")</f>
        <v>1906</v>
      </c>
      <c r="X436" s="21">
        <f>IF(AND(I436&lt;=$T436,I436&gt;=$U436),I436,"")</f>
        <v>3500</v>
      </c>
      <c r="Y436" s="21" t="str">
        <f>IF(AND(K436&lt;=$T436,K436&gt;=$U436),K436,"")</f>
        <v/>
      </c>
      <c r="Z436" s="23">
        <f t="shared" si="280"/>
        <v>2394.3333333333335</v>
      </c>
      <c r="AA436" s="20">
        <f t="shared" si="281"/>
        <v>3</v>
      </c>
      <c r="AB436" s="1" t="s">
        <v>863</v>
      </c>
      <c r="AE436" s="54"/>
      <c r="AF436" s="56">
        <f t="shared" si="277"/>
        <v>0</v>
      </c>
    </row>
    <row r="437" spans="1:32" ht="15" hidden="1" x14ac:dyDescent="0.2">
      <c r="A437" s="3" t="s">
        <v>850</v>
      </c>
      <c r="B437" s="10" t="s">
        <v>851</v>
      </c>
      <c r="C437" s="9" t="s">
        <v>651</v>
      </c>
      <c r="D437" s="12">
        <v>20</v>
      </c>
      <c r="E437" s="38">
        <v>426752</v>
      </c>
      <c r="F437" s="35">
        <f>+D437*E437</f>
        <v>8535040</v>
      </c>
      <c r="G437" s="41">
        <v>455026</v>
      </c>
      <c r="H437" s="35">
        <f>+D437*G437</f>
        <v>9100520</v>
      </c>
      <c r="I437" s="19">
        <v>185000</v>
      </c>
      <c r="J437" s="17">
        <f>+I437*D437</f>
        <v>3700000</v>
      </c>
      <c r="K437" s="28">
        <v>800000</v>
      </c>
      <c r="L437" s="29">
        <f>+K437*D437</f>
        <v>16000000</v>
      </c>
      <c r="M437" s="47">
        <f t="shared" si="298"/>
        <v>440889</v>
      </c>
      <c r="N437" s="42">
        <f>AVERAGE(E437,G437,I437,K437)</f>
        <v>466694.5</v>
      </c>
      <c r="O437" s="43">
        <f>1-E437/N437</f>
        <v>8.5585966836977945E-2</v>
      </c>
      <c r="P437" s="43">
        <f>1-G437/N437</f>
        <v>2.5002437354629259E-2</v>
      </c>
      <c r="Q437" s="43">
        <f>1-I437/N437</f>
        <v>0.60359507129396217</v>
      </c>
      <c r="R437" s="43">
        <f>1-K437/N437</f>
        <v>-0.71418347548556915</v>
      </c>
      <c r="S437" s="21">
        <f>STDEV(E437,G437,I437,K437)</f>
        <v>253098.07378366197</v>
      </c>
      <c r="T437" s="22">
        <f t="shared" si="278"/>
        <v>719792.57378366194</v>
      </c>
      <c r="U437" s="22">
        <f t="shared" si="279"/>
        <v>213596.42621633803</v>
      </c>
      <c r="V437" s="21">
        <f>IF(AND(E437&lt;=$T437,E437&gt;=$U437),E437,"")</f>
        <v>426752</v>
      </c>
      <c r="W437" s="21">
        <f>IF(AND(G437&lt;=$T437,G437&gt;=$U437),G437,"")</f>
        <v>455026</v>
      </c>
      <c r="X437" s="21" t="str">
        <f>IF(AND(I437&lt;=$T437,I437&gt;=$U437),I437,"")</f>
        <v/>
      </c>
      <c r="Y437" s="21" t="str">
        <f>IF(AND(K437&lt;=$T437,K437&gt;=$U437),K437,"")</f>
        <v/>
      </c>
      <c r="Z437" s="23">
        <f t="shared" si="280"/>
        <v>440889</v>
      </c>
      <c r="AA437" s="20">
        <f t="shared" si="281"/>
        <v>2</v>
      </c>
      <c r="AB437" s="1" t="s">
        <v>863</v>
      </c>
      <c r="AE437" s="54"/>
      <c r="AF437" s="56">
        <f t="shared" si="277"/>
        <v>0</v>
      </c>
    </row>
    <row r="438" spans="1:32" s="61" customFormat="1" ht="15.75" x14ac:dyDescent="0.2">
      <c r="A438" s="281" t="s">
        <v>852</v>
      </c>
      <c r="B438" s="282"/>
      <c r="C438" s="282"/>
      <c r="D438" s="282"/>
      <c r="E438" s="282"/>
      <c r="F438" s="196">
        <f>SUM(F11:F437)</f>
        <v>4101683797.2400002</v>
      </c>
      <c r="G438" s="80"/>
      <c r="H438" s="196">
        <f>SUM(H11:H437)</f>
        <v>4122442604</v>
      </c>
      <c r="I438" s="197"/>
      <c r="J438" s="196">
        <f>SUM(J11:J437)</f>
        <v>2967630959</v>
      </c>
      <c r="K438" s="80"/>
      <c r="L438" s="198">
        <f>SUM(L11:L437)</f>
        <v>4335326500</v>
      </c>
      <c r="M438" s="199"/>
      <c r="N438" s="283"/>
      <c r="O438" s="284"/>
      <c r="P438" s="284"/>
      <c r="Q438" s="284"/>
      <c r="R438" s="284"/>
      <c r="S438" s="284"/>
      <c r="T438" s="284"/>
      <c r="U438" s="284"/>
      <c r="V438" s="284"/>
      <c r="W438" s="284"/>
      <c r="X438" s="284"/>
      <c r="Y438" s="284"/>
      <c r="Z438" s="285"/>
      <c r="AA438" s="286"/>
      <c r="AB438" s="61" t="s">
        <v>863</v>
      </c>
      <c r="AE438" s="200"/>
      <c r="AF438" s="201">
        <f>SUM(AF11:AF437)</f>
        <v>748221269.33000004</v>
      </c>
    </row>
    <row r="439" spans="1:32" s="61" customFormat="1" ht="15.75" x14ac:dyDescent="0.2">
      <c r="A439" s="287" t="s">
        <v>853</v>
      </c>
      <c r="B439" s="288"/>
      <c r="C439" s="289"/>
      <c r="D439" s="62"/>
      <c r="E439" s="202">
        <v>0.15</v>
      </c>
      <c r="F439" s="203">
        <f>F438*E439</f>
        <v>615252569.58599997</v>
      </c>
      <c r="G439" s="202">
        <v>0.18</v>
      </c>
      <c r="H439" s="204">
        <f>H438*G439</f>
        <v>742039668.72000003</v>
      </c>
      <c r="I439" s="205">
        <v>0.28000000000000003</v>
      </c>
      <c r="J439" s="206">
        <f>+J438*I439</f>
        <v>830936668.5200001</v>
      </c>
      <c r="K439" s="207">
        <v>0.14000000000000001</v>
      </c>
      <c r="L439" s="208">
        <f>+L438*K439</f>
        <v>606945710</v>
      </c>
      <c r="M439" s="82">
        <v>0.16</v>
      </c>
      <c r="N439" s="84">
        <v>0.15670000000000001</v>
      </c>
      <c r="O439" s="84">
        <f>1-E439/N439</f>
        <v>4.2756860242501693E-2</v>
      </c>
      <c r="P439" s="84">
        <f>1-G439/N439</f>
        <v>-0.14869176770899806</v>
      </c>
      <c r="Q439" s="84">
        <f>1-I439/N439</f>
        <v>-0.78685386088066389</v>
      </c>
      <c r="R439" s="84">
        <f>1-K439/N439</f>
        <v>0.10657306955966805</v>
      </c>
      <c r="S439" s="84">
        <f>STDEV(E439,G439,I439,K439)</f>
        <v>6.396613687465165E-2</v>
      </c>
      <c r="T439" s="84">
        <f t="shared" si="278"/>
        <v>0.22066613687465164</v>
      </c>
      <c r="U439" s="84">
        <f t="shared" si="279"/>
        <v>9.2733863125348356E-2</v>
      </c>
      <c r="V439" s="84">
        <f>IF(AND(E439&lt;=$T439,E439&gt;=$U439),E439,"")</f>
        <v>0.15</v>
      </c>
      <c r="W439" s="84">
        <f>IF(AND(G439&lt;=$T439,G439&gt;=$U439),G439,"")</f>
        <v>0.18</v>
      </c>
      <c r="X439" s="84" t="str">
        <f>IF(AND(I439&lt;=$T439,I439&gt;=$U439),I439,"")</f>
        <v/>
      </c>
      <c r="Y439" s="84">
        <f>IF(AND(K439&lt;=$T439,K439&gt;=$U439),K439,"")</f>
        <v>0.14000000000000001</v>
      </c>
      <c r="Z439" s="84">
        <f>ROUND(AVERAGE(V439:Y439),4)</f>
        <v>0.15670000000000001</v>
      </c>
      <c r="AA439" s="185">
        <f t="shared" si="281"/>
        <v>3</v>
      </c>
      <c r="AB439" s="61" t="s">
        <v>863</v>
      </c>
      <c r="AE439" s="200"/>
      <c r="AF439" s="209">
        <f>+AF438*M439</f>
        <v>119715403.09280001</v>
      </c>
    </row>
    <row r="440" spans="1:32" s="61" customFormat="1" ht="15.75" x14ac:dyDescent="0.2">
      <c r="A440" s="287" t="s">
        <v>854</v>
      </c>
      <c r="B440" s="288"/>
      <c r="C440" s="289"/>
      <c r="D440" s="62"/>
      <c r="E440" s="202">
        <v>0.05</v>
      </c>
      <c r="F440" s="203">
        <f>F438*E440</f>
        <v>205084189.86200002</v>
      </c>
      <c r="G440" s="202">
        <v>0.05</v>
      </c>
      <c r="H440" s="204">
        <f>H438*G440</f>
        <v>206122130.20000002</v>
      </c>
      <c r="I440" s="205">
        <v>0.05</v>
      </c>
      <c r="J440" s="206">
        <f>+J438*I440</f>
        <v>148381547.95000002</v>
      </c>
      <c r="K440" s="207">
        <v>0.06</v>
      </c>
      <c r="L440" s="208">
        <f>+L438*K440</f>
        <v>260119590</v>
      </c>
      <c r="M440" s="82">
        <v>5.000000000000001E-2</v>
      </c>
      <c r="N440" s="84">
        <v>5.000000000000001E-2</v>
      </c>
      <c r="O440" s="84">
        <f>1-E440/N440</f>
        <v>0</v>
      </c>
      <c r="P440" s="84">
        <f>1-G440/N440</f>
        <v>0</v>
      </c>
      <c r="Q440" s="84">
        <f>1-I440/N440</f>
        <v>0</v>
      </c>
      <c r="R440" s="84">
        <f>1-K440/N440</f>
        <v>-0.19999999999999973</v>
      </c>
      <c r="S440" s="84">
        <f>STDEV(E440,G440,I440,K440)</f>
        <v>4.9999999999999975E-3</v>
      </c>
      <c r="T440" s="84">
        <f t="shared" si="278"/>
        <v>5.5000000000000007E-2</v>
      </c>
      <c r="U440" s="84">
        <f t="shared" si="279"/>
        <v>4.5000000000000012E-2</v>
      </c>
      <c r="V440" s="84">
        <f>IF(AND(E440&lt;=$T440,E440&gt;=$U440),E440,"")</f>
        <v>0.05</v>
      </c>
      <c r="W440" s="84">
        <f>IF(AND(G440&lt;=$T440,G440&gt;=$U440),G440,"")</f>
        <v>0.05</v>
      </c>
      <c r="X440" s="84">
        <f>IF(AND(I440&lt;=$T440,I440&gt;=$U440),I440,"")</f>
        <v>0.05</v>
      </c>
      <c r="Y440" s="84" t="str">
        <f>IF(AND(K440&lt;=$T440,K440&gt;=$U440),K440,"")</f>
        <v/>
      </c>
      <c r="Z440" s="84">
        <f t="shared" ref="Z440:Z442" si="299">AVERAGE(V440:Y440)</f>
        <v>5.000000000000001E-2</v>
      </c>
      <c r="AA440" s="185">
        <f t="shared" si="281"/>
        <v>3</v>
      </c>
      <c r="AB440" s="83" t="s">
        <v>873</v>
      </c>
      <c r="AE440" s="200"/>
      <c r="AF440" s="209">
        <f>+AF438*M440</f>
        <v>37411063.466500007</v>
      </c>
    </row>
    <row r="441" spans="1:32" s="61" customFormat="1" ht="15.75" x14ac:dyDescent="0.2">
      <c r="A441" s="287" t="s">
        <v>855</v>
      </c>
      <c r="B441" s="288"/>
      <c r="C441" s="289"/>
      <c r="D441" s="62"/>
      <c r="E441" s="202">
        <v>0.03</v>
      </c>
      <c r="F441" s="203">
        <f>F438*E441</f>
        <v>123050513.9172</v>
      </c>
      <c r="G441" s="202">
        <v>0.03</v>
      </c>
      <c r="H441" s="204">
        <f>H438*G441</f>
        <v>123673278.11999999</v>
      </c>
      <c r="I441" s="205">
        <v>0.03</v>
      </c>
      <c r="J441" s="206">
        <f>+J438*I441</f>
        <v>89028928.769999996</v>
      </c>
      <c r="K441" s="207">
        <v>0.03</v>
      </c>
      <c r="L441" s="208">
        <f>+L438*K441</f>
        <v>130059795</v>
      </c>
      <c r="M441" s="82">
        <v>0.03</v>
      </c>
      <c r="N441" s="84">
        <v>0.03</v>
      </c>
      <c r="O441" s="84">
        <f>1-E441/N441</f>
        <v>0</v>
      </c>
      <c r="P441" s="84">
        <f>1-G441/N441</f>
        <v>0</v>
      </c>
      <c r="Q441" s="84">
        <f>1-I441/N441</f>
        <v>0</v>
      </c>
      <c r="R441" s="84">
        <f>1-K441/N441</f>
        <v>0</v>
      </c>
      <c r="S441" s="84">
        <f>STDEV(E441,G441,I441,K441)</f>
        <v>0</v>
      </c>
      <c r="T441" s="84">
        <f t="shared" si="278"/>
        <v>0.03</v>
      </c>
      <c r="U441" s="84">
        <f t="shared" si="279"/>
        <v>0.03</v>
      </c>
      <c r="V441" s="84">
        <f>IF(AND(E441&lt;=$T441,E441&gt;=$U441),E441,"")</f>
        <v>0.03</v>
      </c>
      <c r="W441" s="84">
        <f>IF(AND(G441&lt;=$T441,G441&gt;=$U441),G441,"")</f>
        <v>0.03</v>
      </c>
      <c r="X441" s="84">
        <f>IF(AND(I441&lt;=$T441,I441&gt;=$U441),I441,"")</f>
        <v>0.03</v>
      </c>
      <c r="Y441" s="84">
        <f>IF(AND(K441&lt;=$T441,K441&gt;=$U441),K441,"")</f>
        <v>0.03</v>
      </c>
      <c r="Z441" s="84">
        <f t="shared" si="299"/>
        <v>0.03</v>
      </c>
      <c r="AA441" s="185">
        <f t="shared" si="281"/>
        <v>4</v>
      </c>
      <c r="AB441" s="83" t="s">
        <v>873</v>
      </c>
      <c r="AE441" s="200"/>
      <c r="AF441" s="209">
        <f>+AF438*M441</f>
        <v>22446638.0799</v>
      </c>
    </row>
    <row r="442" spans="1:32" s="61" customFormat="1" ht="15.75" x14ac:dyDescent="0.2">
      <c r="A442" s="287" t="s">
        <v>856</v>
      </c>
      <c r="B442" s="288"/>
      <c r="C442" s="289"/>
      <c r="D442" s="62"/>
      <c r="E442" s="202">
        <v>0.19</v>
      </c>
      <c r="F442" s="203">
        <f>F440*E442</f>
        <v>38965996.073780008</v>
      </c>
      <c r="G442" s="202">
        <v>0.19</v>
      </c>
      <c r="H442" s="204">
        <f>H440*G442</f>
        <v>39163204.738000005</v>
      </c>
      <c r="I442" s="205">
        <v>0.19</v>
      </c>
      <c r="J442" s="210">
        <f>+J440*I442</f>
        <v>28192494.110500004</v>
      </c>
      <c r="K442" s="207">
        <v>0.19</v>
      </c>
      <c r="L442" s="211">
        <f>+L440*K442</f>
        <v>49422722.100000001</v>
      </c>
      <c r="M442" s="82">
        <v>0.19</v>
      </c>
      <c r="N442" s="84">
        <v>0.19</v>
      </c>
      <c r="O442" s="84">
        <f>1-E442/N442</f>
        <v>0</v>
      </c>
      <c r="P442" s="84">
        <f>1-G442/N442</f>
        <v>0</v>
      </c>
      <c r="Q442" s="84">
        <f>1-I442/N442</f>
        <v>0</v>
      </c>
      <c r="R442" s="84">
        <f>1-K442/N442</f>
        <v>0</v>
      </c>
      <c r="S442" s="84">
        <f>STDEV(E442,G442,I442,K442)</f>
        <v>0</v>
      </c>
      <c r="T442" s="84">
        <f t="shared" si="278"/>
        <v>0.19</v>
      </c>
      <c r="U442" s="84">
        <f t="shared" si="279"/>
        <v>0.19</v>
      </c>
      <c r="V442" s="84">
        <f>IF(AND(E442&lt;=$T442,E442&gt;=$U442),E442,"")</f>
        <v>0.19</v>
      </c>
      <c r="W442" s="84">
        <f>IF(AND(G442&lt;=$T442,G442&gt;=$U442),G442,"")</f>
        <v>0.19</v>
      </c>
      <c r="X442" s="84">
        <f>IF(AND(I442&lt;=$T442,I442&gt;=$U442),I442,"")</f>
        <v>0.19</v>
      </c>
      <c r="Y442" s="84">
        <f>IF(AND(K442&lt;=$T442,K442&gt;=$U442),K442,"")</f>
        <v>0.19</v>
      </c>
      <c r="Z442" s="84">
        <f t="shared" si="299"/>
        <v>0.19</v>
      </c>
      <c r="AA442" s="185">
        <f t="shared" si="281"/>
        <v>4</v>
      </c>
      <c r="AB442" s="83" t="s">
        <v>873</v>
      </c>
      <c r="AE442" s="200"/>
      <c r="AF442" s="209">
        <f>+AF439*M442</f>
        <v>22745926.587632</v>
      </c>
    </row>
    <row r="443" spans="1:32" s="61" customFormat="1" ht="15.75" x14ac:dyDescent="0.25">
      <c r="A443" s="279" t="s">
        <v>857</v>
      </c>
      <c r="B443" s="280"/>
      <c r="C443" s="280"/>
      <c r="D443" s="280"/>
      <c r="E443" s="280"/>
      <c r="F443" s="212">
        <f>SUM(F438:F442)</f>
        <v>5084037066.6789808</v>
      </c>
      <c r="G443" s="81"/>
      <c r="H443" s="213">
        <f>+H438+H439+H440+H441+H442</f>
        <v>5233440885.7779999</v>
      </c>
      <c r="I443" s="214"/>
      <c r="J443" s="215">
        <f>+J438+J439+J440+J441+J442</f>
        <v>4064170598.3504996</v>
      </c>
      <c r="K443" s="81"/>
      <c r="L443" s="213">
        <f>L438+L439+L440+L441+L442</f>
        <v>5381874317.1000004</v>
      </c>
      <c r="M443" s="216">
        <f>SUM(M11:M437)</f>
        <v>653649532.20450044</v>
      </c>
      <c r="Z443" s="216"/>
      <c r="AE443" s="200"/>
      <c r="AF443" s="217">
        <f>SUM(AF438:AF442)</f>
        <v>950540300.55683208</v>
      </c>
    </row>
    <row r="444" spans="1:32" s="62" customFormat="1" ht="15" x14ac:dyDescent="0.2">
      <c r="A444" s="61"/>
      <c r="B444" s="61"/>
      <c r="F444" s="61"/>
      <c r="G444" s="61"/>
      <c r="AE444" s="73"/>
      <c r="AF444" s="73"/>
    </row>
    <row r="445" spans="1:32" s="62" customFormat="1" ht="15" x14ac:dyDescent="0.2">
      <c r="A445" s="61"/>
      <c r="B445" s="61"/>
      <c r="F445" s="61"/>
      <c r="G445" s="61"/>
      <c r="AE445" s="73"/>
      <c r="AF445" s="73"/>
    </row>
    <row r="446" spans="1:32" s="62" customFormat="1" ht="15" x14ac:dyDescent="0.2">
      <c r="A446" s="61"/>
      <c r="B446" s="61"/>
      <c r="F446" s="61"/>
      <c r="G446" s="61"/>
      <c r="AE446" s="73"/>
      <c r="AF446" s="73"/>
    </row>
    <row r="447" spans="1:32" s="62" customFormat="1" ht="15" x14ac:dyDescent="0.2">
      <c r="A447" s="61"/>
      <c r="B447" s="61"/>
      <c r="F447" s="61"/>
      <c r="G447" s="61"/>
      <c r="AE447" s="73"/>
      <c r="AF447" s="73"/>
    </row>
    <row r="448" spans="1:32" s="62" customFormat="1" ht="15" x14ac:dyDescent="0.2">
      <c r="A448" s="61"/>
      <c r="B448" s="61"/>
      <c r="F448" s="61"/>
      <c r="G448" s="61"/>
      <c r="AE448" s="73"/>
      <c r="AF448" s="73"/>
    </row>
    <row r="449" spans="1:32" s="62" customFormat="1" ht="15" x14ac:dyDescent="0.2">
      <c r="A449" s="61"/>
      <c r="B449" s="61"/>
      <c r="F449" s="61"/>
      <c r="G449" s="61"/>
      <c r="AE449" s="73"/>
      <c r="AF449" s="73"/>
    </row>
    <row r="450" spans="1:32" s="62" customFormat="1" ht="15" x14ac:dyDescent="0.2">
      <c r="A450" s="61"/>
      <c r="B450" s="61"/>
      <c r="F450" s="61"/>
      <c r="G450" s="61"/>
      <c r="AE450" s="73"/>
      <c r="AF450" s="73"/>
    </row>
    <row r="451" spans="1:32" s="62" customFormat="1" ht="15" x14ac:dyDescent="0.2">
      <c r="A451" s="61"/>
      <c r="B451" s="61"/>
      <c r="F451" s="61"/>
      <c r="G451" s="61"/>
      <c r="AE451" s="73"/>
      <c r="AF451" s="73"/>
    </row>
    <row r="452" spans="1:32" s="62" customFormat="1" ht="15" x14ac:dyDescent="0.2">
      <c r="A452" s="61"/>
      <c r="B452" s="61"/>
      <c r="F452" s="61"/>
      <c r="G452" s="61"/>
      <c r="AE452" s="73"/>
      <c r="AF452" s="73"/>
    </row>
    <row r="453" spans="1:32" s="62" customFormat="1" ht="15" x14ac:dyDescent="0.2">
      <c r="A453" s="61"/>
      <c r="B453" s="61"/>
      <c r="F453" s="61"/>
      <c r="G453" s="61"/>
      <c r="AE453" s="73"/>
      <c r="AF453" s="73"/>
    </row>
    <row r="454" spans="1:32" s="62" customFormat="1" ht="15" x14ac:dyDescent="0.2">
      <c r="A454" s="61"/>
      <c r="B454" s="61"/>
      <c r="F454" s="61"/>
      <c r="G454" s="61"/>
      <c r="AE454" s="73"/>
      <c r="AF454" s="73"/>
    </row>
    <row r="455" spans="1:32" s="62" customFormat="1" ht="15" x14ac:dyDescent="0.2">
      <c r="A455" s="61"/>
      <c r="B455" s="61"/>
      <c r="F455" s="61"/>
      <c r="G455" s="61"/>
      <c r="AE455" s="73"/>
      <c r="AF455" s="73"/>
    </row>
    <row r="456" spans="1:32" s="62" customFormat="1" ht="15" x14ac:dyDescent="0.2">
      <c r="A456" s="61"/>
      <c r="B456" s="61"/>
      <c r="F456" s="61"/>
      <c r="G456" s="61"/>
      <c r="AE456" s="73"/>
      <c r="AF456" s="73"/>
    </row>
    <row r="457" spans="1:32" s="61" customFormat="1" ht="15" x14ac:dyDescent="0.2">
      <c r="C457" s="62"/>
      <c r="D457" s="62"/>
      <c r="E457" s="62"/>
      <c r="AE457" s="73"/>
      <c r="AF457" s="73"/>
    </row>
    <row r="458" spans="1:32" s="61" customFormat="1" ht="15" x14ac:dyDescent="0.2">
      <c r="C458" s="62"/>
      <c r="D458" s="62"/>
      <c r="E458" s="62"/>
      <c r="AE458" s="73"/>
      <c r="AF458" s="73"/>
    </row>
    <row r="459" spans="1:32" s="61" customFormat="1" ht="15" x14ac:dyDescent="0.2">
      <c r="C459" s="62"/>
      <c r="D459" s="62"/>
      <c r="E459" s="62"/>
      <c r="AE459" s="73"/>
      <c r="AF459" s="73"/>
    </row>
    <row r="460" spans="1:32" s="61" customFormat="1" ht="15" x14ac:dyDescent="0.2">
      <c r="C460" s="62"/>
      <c r="D460" s="62"/>
      <c r="E460" s="62"/>
      <c r="AE460" s="73"/>
      <c r="AF460" s="73"/>
    </row>
    <row r="461" spans="1:32" s="61" customFormat="1" ht="15" x14ac:dyDescent="0.2">
      <c r="C461" s="62"/>
      <c r="D461" s="62"/>
      <c r="E461" s="62"/>
      <c r="AE461" s="73"/>
      <c r="AF461" s="73"/>
    </row>
    <row r="462" spans="1:32" s="61" customFormat="1" ht="15" x14ac:dyDescent="0.2">
      <c r="C462" s="62"/>
      <c r="D462" s="62"/>
      <c r="E462" s="62"/>
      <c r="AE462" s="73"/>
      <c r="AF462" s="73"/>
    </row>
    <row r="463" spans="1:32" s="61" customFormat="1" ht="15" x14ac:dyDescent="0.2">
      <c r="C463" s="62"/>
      <c r="D463" s="62"/>
      <c r="E463" s="62"/>
      <c r="AE463" s="73"/>
      <c r="AF463" s="73"/>
    </row>
    <row r="464" spans="1:32" s="61" customFormat="1" ht="15" x14ac:dyDescent="0.2">
      <c r="C464" s="62"/>
      <c r="D464" s="62"/>
      <c r="E464" s="62"/>
      <c r="AE464" s="73"/>
      <c r="AF464" s="73"/>
    </row>
    <row r="465" spans="3:32" s="61" customFormat="1" ht="15" x14ac:dyDescent="0.2">
      <c r="C465" s="62"/>
      <c r="D465" s="62"/>
      <c r="E465" s="62"/>
      <c r="AE465" s="73"/>
      <c r="AF465" s="73"/>
    </row>
    <row r="466" spans="3:32" s="61" customFormat="1" ht="15" x14ac:dyDescent="0.2">
      <c r="C466" s="62"/>
      <c r="D466" s="62"/>
      <c r="E466" s="62"/>
      <c r="AE466" s="73"/>
      <c r="AF466" s="73"/>
    </row>
    <row r="467" spans="3:32" s="61" customFormat="1" ht="15" x14ac:dyDescent="0.2">
      <c r="C467" s="62"/>
      <c r="D467" s="62"/>
      <c r="E467" s="62"/>
      <c r="AE467" s="73"/>
      <c r="AF467" s="73"/>
    </row>
    <row r="468" spans="3:32" s="61" customFormat="1" ht="15" x14ac:dyDescent="0.2">
      <c r="C468" s="62"/>
      <c r="D468" s="62"/>
      <c r="E468" s="62"/>
      <c r="AE468" s="73"/>
      <c r="AF468" s="73"/>
    </row>
    <row r="469" spans="3:32" s="61" customFormat="1" ht="15" x14ac:dyDescent="0.2">
      <c r="C469" s="62"/>
      <c r="D469" s="62"/>
      <c r="E469" s="62"/>
      <c r="AE469" s="73"/>
      <c r="AF469" s="73"/>
    </row>
    <row r="470" spans="3:32" s="61" customFormat="1" ht="15" x14ac:dyDescent="0.2">
      <c r="C470" s="62"/>
      <c r="D470" s="62"/>
      <c r="E470" s="62"/>
      <c r="AE470" s="73"/>
      <c r="AF470" s="73"/>
    </row>
    <row r="471" spans="3:32" s="61" customFormat="1" ht="15" x14ac:dyDescent="0.2">
      <c r="C471" s="62"/>
      <c r="D471" s="62"/>
      <c r="E471" s="62"/>
      <c r="AE471" s="73"/>
      <c r="AF471" s="73"/>
    </row>
    <row r="472" spans="3:32" s="61" customFormat="1" ht="15" x14ac:dyDescent="0.2">
      <c r="C472" s="62"/>
      <c r="D472" s="62"/>
      <c r="E472" s="62"/>
      <c r="AE472" s="73"/>
      <c r="AF472" s="73"/>
    </row>
    <row r="473" spans="3:32" s="61" customFormat="1" ht="15" x14ac:dyDescent="0.2">
      <c r="C473" s="62"/>
      <c r="D473" s="62"/>
      <c r="E473" s="62"/>
      <c r="AE473" s="73"/>
      <c r="AF473" s="73"/>
    </row>
    <row r="474" spans="3:32" s="61" customFormat="1" ht="15" x14ac:dyDescent="0.2">
      <c r="C474" s="62"/>
      <c r="D474" s="62"/>
      <c r="E474" s="62"/>
      <c r="AE474" s="73"/>
      <c r="AF474" s="73"/>
    </row>
    <row r="475" spans="3:32" s="61" customFormat="1" ht="15" x14ac:dyDescent="0.2">
      <c r="C475" s="62"/>
      <c r="D475" s="62"/>
      <c r="E475" s="62"/>
      <c r="AE475" s="73"/>
      <c r="AF475" s="73"/>
    </row>
    <row r="476" spans="3:32" s="61" customFormat="1" ht="15" x14ac:dyDescent="0.2">
      <c r="C476" s="62"/>
      <c r="D476" s="62"/>
      <c r="E476" s="62"/>
      <c r="AE476" s="73"/>
      <c r="AF476" s="73"/>
    </row>
    <row r="477" spans="3:32" s="61" customFormat="1" ht="15" x14ac:dyDescent="0.2">
      <c r="C477" s="62"/>
      <c r="D477" s="62"/>
      <c r="E477" s="62"/>
      <c r="AE477" s="73"/>
      <c r="AF477" s="73"/>
    </row>
    <row r="478" spans="3:32" s="61" customFormat="1" ht="12.75" customHeight="1" x14ac:dyDescent="0.2">
      <c r="C478" s="62"/>
      <c r="D478" s="62"/>
      <c r="E478" s="62"/>
      <c r="AE478" s="73"/>
      <c r="AF478" s="73"/>
    </row>
    <row r="479" spans="3:32" s="61" customFormat="1" ht="12.75" customHeight="1" x14ac:dyDescent="0.2">
      <c r="C479" s="62"/>
      <c r="D479" s="62"/>
      <c r="E479" s="62"/>
      <c r="AE479" s="73"/>
      <c r="AF479" s="73"/>
    </row>
    <row r="480" spans="3:32" s="61" customFormat="1" ht="12.75" customHeight="1" x14ac:dyDescent="0.2">
      <c r="C480" s="62"/>
      <c r="D480" s="62"/>
      <c r="E480" s="62"/>
      <c r="AE480" s="73"/>
      <c r="AF480" s="73"/>
    </row>
    <row r="481" spans="3:32" s="61" customFormat="1" ht="12.75" customHeight="1" x14ac:dyDescent="0.2">
      <c r="C481" s="62"/>
      <c r="D481" s="62"/>
      <c r="E481" s="62"/>
      <c r="AE481" s="73"/>
      <c r="AF481" s="73"/>
    </row>
    <row r="482" spans="3:32" s="61" customFormat="1" ht="12.75" customHeight="1" x14ac:dyDescent="0.2">
      <c r="C482" s="62"/>
      <c r="D482" s="62"/>
      <c r="E482" s="62"/>
      <c r="AE482" s="73"/>
      <c r="AF482" s="73"/>
    </row>
    <row r="483" spans="3:32" s="61" customFormat="1" ht="12.75" customHeight="1" x14ac:dyDescent="0.2">
      <c r="C483" s="62"/>
      <c r="D483" s="62"/>
      <c r="E483" s="62"/>
      <c r="AE483" s="73"/>
      <c r="AF483" s="73"/>
    </row>
    <row r="484" spans="3:32" s="61" customFormat="1" ht="12.75" customHeight="1" x14ac:dyDescent="0.2">
      <c r="C484" s="62"/>
      <c r="D484" s="62"/>
      <c r="E484" s="62"/>
      <c r="AE484" s="73"/>
      <c r="AF484" s="73"/>
    </row>
    <row r="485" spans="3:32" s="61" customFormat="1" ht="12.75" customHeight="1" x14ac:dyDescent="0.2">
      <c r="C485" s="62"/>
      <c r="D485" s="62"/>
      <c r="E485" s="62"/>
      <c r="AE485" s="73"/>
      <c r="AF485" s="73"/>
    </row>
    <row r="486" spans="3:32" s="61" customFormat="1" ht="12.75" customHeight="1" x14ac:dyDescent="0.2">
      <c r="C486" s="62"/>
      <c r="D486" s="62"/>
      <c r="E486" s="62"/>
      <c r="AE486" s="73"/>
      <c r="AF486" s="73"/>
    </row>
    <row r="487" spans="3:32" s="61" customFormat="1" ht="12.75" customHeight="1" x14ac:dyDescent="0.2">
      <c r="C487" s="62"/>
      <c r="D487" s="62"/>
      <c r="E487" s="62"/>
      <c r="AE487" s="73"/>
      <c r="AF487" s="73"/>
    </row>
    <row r="488" spans="3:32" s="61" customFormat="1" ht="12.75" customHeight="1" x14ac:dyDescent="0.2">
      <c r="C488" s="62"/>
      <c r="D488" s="62"/>
      <c r="E488" s="62"/>
      <c r="AE488" s="73"/>
      <c r="AF488" s="73"/>
    </row>
    <row r="489" spans="3:32" s="61" customFormat="1" ht="12.75" customHeight="1" x14ac:dyDescent="0.2">
      <c r="C489" s="62"/>
      <c r="D489" s="62"/>
      <c r="E489" s="62"/>
      <c r="AE489" s="73"/>
      <c r="AF489" s="73"/>
    </row>
    <row r="490" spans="3:32" s="61" customFormat="1" ht="12.75" customHeight="1" x14ac:dyDescent="0.2">
      <c r="C490" s="62"/>
      <c r="D490" s="62"/>
      <c r="E490" s="62"/>
      <c r="AE490" s="73"/>
      <c r="AF490" s="73"/>
    </row>
    <row r="491" spans="3:32" s="61" customFormat="1" ht="12.75" customHeight="1" x14ac:dyDescent="0.2">
      <c r="C491" s="62"/>
      <c r="D491" s="62"/>
      <c r="E491" s="62"/>
      <c r="AE491" s="73"/>
      <c r="AF491" s="73"/>
    </row>
    <row r="492" spans="3:32" s="61" customFormat="1" ht="12.75" customHeight="1" x14ac:dyDescent="0.2">
      <c r="C492" s="62"/>
      <c r="D492" s="62"/>
      <c r="E492" s="62"/>
      <c r="AE492" s="73"/>
      <c r="AF492" s="73"/>
    </row>
    <row r="493" spans="3:32" s="61" customFormat="1" ht="12.75" customHeight="1" x14ac:dyDescent="0.2">
      <c r="C493" s="62"/>
      <c r="D493" s="62"/>
      <c r="E493" s="62"/>
      <c r="AE493" s="73"/>
      <c r="AF493" s="73"/>
    </row>
    <row r="494" spans="3:32" s="61" customFormat="1" ht="12.75" customHeight="1" x14ac:dyDescent="0.2">
      <c r="C494" s="62"/>
      <c r="D494" s="62"/>
      <c r="E494" s="62"/>
      <c r="AE494" s="73"/>
      <c r="AF494" s="73"/>
    </row>
    <row r="495" spans="3:32" s="61" customFormat="1" ht="12.75" customHeight="1" x14ac:dyDescent="0.2">
      <c r="C495" s="62"/>
      <c r="D495" s="62"/>
      <c r="E495" s="62"/>
      <c r="AE495" s="73"/>
      <c r="AF495" s="73"/>
    </row>
    <row r="496" spans="3:32" s="61" customFormat="1" ht="12.75" customHeight="1" x14ac:dyDescent="0.2">
      <c r="C496" s="62"/>
      <c r="D496" s="62"/>
      <c r="E496" s="62"/>
      <c r="AE496" s="73"/>
      <c r="AF496" s="73"/>
    </row>
    <row r="497" spans="3:32" s="61" customFormat="1" ht="12.75" customHeight="1" x14ac:dyDescent="0.2">
      <c r="C497" s="62"/>
      <c r="D497" s="62"/>
      <c r="E497" s="62"/>
      <c r="AE497" s="73"/>
      <c r="AF497" s="73"/>
    </row>
    <row r="498" spans="3:32" s="61" customFormat="1" ht="12.75" customHeight="1" x14ac:dyDescent="0.2">
      <c r="C498" s="62"/>
      <c r="D498" s="62"/>
      <c r="E498" s="62"/>
      <c r="AE498" s="73"/>
      <c r="AF498" s="73"/>
    </row>
    <row r="499" spans="3:32" s="61" customFormat="1" ht="12.75" customHeight="1" x14ac:dyDescent="0.2">
      <c r="C499" s="62"/>
      <c r="D499" s="62"/>
      <c r="E499" s="62"/>
      <c r="AE499" s="73"/>
      <c r="AF499" s="73"/>
    </row>
    <row r="500" spans="3:32" s="61" customFormat="1" ht="12.75" customHeight="1" x14ac:dyDescent="0.2">
      <c r="C500" s="62"/>
      <c r="D500" s="62"/>
      <c r="E500" s="62"/>
      <c r="AE500" s="73"/>
      <c r="AF500" s="73"/>
    </row>
    <row r="501" spans="3:32" s="61" customFormat="1" ht="12.75" customHeight="1" x14ac:dyDescent="0.2">
      <c r="C501" s="62"/>
      <c r="D501" s="62"/>
      <c r="E501" s="62"/>
      <c r="AE501" s="73"/>
      <c r="AF501" s="73"/>
    </row>
    <row r="502" spans="3:32" s="61" customFormat="1" ht="12.75" customHeight="1" x14ac:dyDescent="0.2">
      <c r="C502" s="62"/>
      <c r="D502" s="62"/>
      <c r="E502" s="62"/>
      <c r="AE502" s="73"/>
      <c r="AF502" s="73"/>
    </row>
    <row r="503" spans="3:32" s="61" customFormat="1" ht="12.75" customHeight="1" x14ac:dyDescent="0.2">
      <c r="C503" s="62"/>
      <c r="D503" s="62"/>
      <c r="E503" s="62"/>
      <c r="AE503" s="73"/>
      <c r="AF503" s="73"/>
    </row>
    <row r="504" spans="3:32" s="61" customFormat="1" ht="12.75" customHeight="1" x14ac:dyDescent="0.2">
      <c r="C504" s="62"/>
      <c r="D504" s="62"/>
      <c r="E504" s="62"/>
      <c r="AE504" s="73"/>
      <c r="AF504" s="73"/>
    </row>
    <row r="505" spans="3:32" s="61" customFormat="1" ht="12.75" customHeight="1" x14ac:dyDescent="0.2">
      <c r="C505" s="62"/>
      <c r="D505" s="62"/>
      <c r="E505" s="62"/>
      <c r="AE505" s="73"/>
      <c r="AF505" s="73"/>
    </row>
    <row r="506" spans="3:32" s="61" customFormat="1" ht="12.75" customHeight="1" x14ac:dyDescent="0.2">
      <c r="C506" s="62"/>
      <c r="D506" s="62"/>
      <c r="E506" s="62"/>
      <c r="AE506" s="73"/>
      <c r="AF506" s="73"/>
    </row>
    <row r="507" spans="3:32" s="61" customFormat="1" ht="12.75" customHeight="1" x14ac:dyDescent="0.2">
      <c r="C507" s="62"/>
      <c r="D507" s="62"/>
      <c r="E507" s="62"/>
      <c r="AE507" s="73"/>
      <c r="AF507" s="73"/>
    </row>
    <row r="508" spans="3:32" s="61" customFormat="1" ht="12.75" customHeight="1" x14ac:dyDescent="0.2">
      <c r="C508" s="62"/>
      <c r="D508" s="62"/>
      <c r="E508" s="62"/>
      <c r="AE508" s="73"/>
      <c r="AF508" s="73"/>
    </row>
    <row r="509" spans="3:32" s="61" customFormat="1" ht="12.75" customHeight="1" x14ac:dyDescent="0.2">
      <c r="C509" s="62"/>
      <c r="D509" s="62"/>
      <c r="E509" s="62"/>
      <c r="AE509" s="73"/>
      <c r="AF509" s="73"/>
    </row>
    <row r="510" spans="3:32" s="61" customFormat="1" ht="12.75" customHeight="1" x14ac:dyDescent="0.2">
      <c r="C510" s="62"/>
      <c r="D510" s="62"/>
      <c r="E510" s="62"/>
      <c r="AE510" s="73"/>
      <c r="AF510" s="73"/>
    </row>
    <row r="511" spans="3:32" s="61" customFormat="1" ht="12.75" customHeight="1" x14ac:dyDescent="0.2">
      <c r="C511" s="62"/>
      <c r="D511" s="62"/>
      <c r="E511" s="62"/>
      <c r="AE511" s="73"/>
      <c r="AF511" s="73"/>
    </row>
    <row r="512" spans="3:32" s="61" customFormat="1" ht="12.75" customHeight="1" x14ac:dyDescent="0.2">
      <c r="C512" s="62"/>
      <c r="D512" s="62"/>
      <c r="E512" s="62"/>
      <c r="AE512" s="73"/>
      <c r="AF512" s="73"/>
    </row>
    <row r="513" spans="3:32" s="61" customFormat="1" ht="12.75" customHeight="1" x14ac:dyDescent="0.2">
      <c r="C513" s="62"/>
      <c r="D513" s="62"/>
      <c r="E513" s="62"/>
      <c r="AE513" s="73"/>
      <c r="AF513" s="73"/>
    </row>
    <row r="514" spans="3:32" s="61" customFormat="1" ht="12.75" customHeight="1" x14ac:dyDescent="0.2">
      <c r="C514" s="62"/>
      <c r="D514" s="62"/>
      <c r="E514" s="62"/>
      <c r="AE514" s="73"/>
      <c r="AF514" s="73"/>
    </row>
    <row r="515" spans="3:32" s="61" customFormat="1" ht="12.75" customHeight="1" x14ac:dyDescent="0.2">
      <c r="C515" s="62"/>
      <c r="D515" s="62"/>
      <c r="E515" s="62"/>
      <c r="AE515" s="73"/>
      <c r="AF515" s="73"/>
    </row>
    <row r="516" spans="3:32" s="61" customFormat="1" ht="12.75" customHeight="1" x14ac:dyDescent="0.2">
      <c r="C516" s="62"/>
      <c r="D516" s="62"/>
      <c r="E516" s="62"/>
      <c r="AE516" s="73"/>
      <c r="AF516" s="73"/>
    </row>
    <row r="517" spans="3:32" s="61" customFormat="1" ht="12.75" customHeight="1" x14ac:dyDescent="0.2">
      <c r="C517" s="62"/>
      <c r="D517" s="62"/>
      <c r="E517" s="62"/>
      <c r="AE517" s="73"/>
      <c r="AF517" s="73"/>
    </row>
    <row r="518" spans="3:32" s="61" customFormat="1" ht="12.75" customHeight="1" x14ac:dyDescent="0.2">
      <c r="C518" s="62"/>
      <c r="D518" s="62"/>
      <c r="E518" s="62"/>
      <c r="AE518" s="73"/>
      <c r="AF518" s="73"/>
    </row>
    <row r="519" spans="3:32" s="61" customFormat="1" ht="12.75" customHeight="1" x14ac:dyDescent="0.2">
      <c r="C519" s="62"/>
      <c r="D519" s="62"/>
      <c r="E519" s="62"/>
      <c r="AE519" s="73"/>
      <c r="AF519" s="73"/>
    </row>
    <row r="520" spans="3:32" s="61" customFormat="1" ht="12.75" customHeight="1" x14ac:dyDescent="0.2">
      <c r="C520" s="62"/>
      <c r="D520" s="62"/>
      <c r="E520" s="62"/>
      <c r="AE520" s="73"/>
      <c r="AF520" s="73"/>
    </row>
    <row r="521" spans="3:32" s="61" customFormat="1" ht="12.75" customHeight="1" x14ac:dyDescent="0.2">
      <c r="C521" s="62"/>
      <c r="D521" s="62"/>
      <c r="E521" s="62"/>
      <c r="AE521" s="73"/>
      <c r="AF521" s="73"/>
    </row>
    <row r="522" spans="3:32" s="61" customFormat="1" ht="12.75" customHeight="1" x14ac:dyDescent="0.2">
      <c r="C522" s="62"/>
      <c r="D522" s="62"/>
      <c r="E522" s="62"/>
      <c r="AE522" s="73"/>
      <c r="AF522" s="73"/>
    </row>
    <row r="523" spans="3:32" s="61" customFormat="1" ht="12.75" customHeight="1" x14ac:dyDescent="0.2">
      <c r="C523" s="62"/>
      <c r="D523" s="62"/>
      <c r="E523" s="62"/>
      <c r="AE523" s="73"/>
      <c r="AF523" s="73"/>
    </row>
    <row r="524" spans="3:32" s="61" customFormat="1" ht="12.75" customHeight="1" x14ac:dyDescent="0.2">
      <c r="C524" s="62"/>
      <c r="D524" s="62"/>
      <c r="E524" s="62"/>
      <c r="AE524" s="73"/>
      <c r="AF524" s="73"/>
    </row>
    <row r="525" spans="3:32" s="61" customFormat="1" ht="12.75" customHeight="1" x14ac:dyDescent="0.2">
      <c r="C525" s="62"/>
      <c r="D525" s="62"/>
      <c r="E525" s="62"/>
      <c r="AE525" s="73"/>
      <c r="AF525" s="73"/>
    </row>
    <row r="526" spans="3:32" s="61" customFormat="1" ht="12.75" customHeight="1" x14ac:dyDescent="0.2">
      <c r="C526" s="62"/>
      <c r="D526" s="62"/>
      <c r="E526" s="62"/>
      <c r="AE526" s="73"/>
      <c r="AF526" s="73"/>
    </row>
    <row r="527" spans="3:32" s="61" customFormat="1" ht="12.75" customHeight="1" x14ac:dyDescent="0.2">
      <c r="C527" s="62"/>
      <c r="D527" s="62"/>
      <c r="E527" s="62"/>
      <c r="AE527" s="73"/>
      <c r="AF527" s="73"/>
    </row>
    <row r="528" spans="3:32" s="61" customFormat="1" ht="12.75" customHeight="1" x14ac:dyDescent="0.2">
      <c r="C528" s="62"/>
      <c r="D528" s="62"/>
      <c r="E528" s="62"/>
      <c r="AE528" s="73"/>
      <c r="AF528" s="73"/>
    </row>
    <row r="529" spans="3:32" s="61" customFormat="1" ht="12.75" customHeight="1" x14ac:dyDescent="0.2">
      <c r="C529" s="62"/>
      <c r="D529" s="62"/>
      <c r="E529" s="62"/>
      <c r="AE529" s="73"/>
      <c r="AF529" s="73"/>
    </row>
    <row r="530" spans="3:32" s="61" customFormat="1" ht="12.75" customHeight="1" x14ac:dyDescent="0.2">
      <c r="C530" s="62"/>
      <c r="D530" s="62"/>
      <c r="E530" s="62"/>
      <c r="AE530" s="73"/>
      <c r="AF530" s="73"/>
    </row>
    <row r="531" spans="3:32" s="61" customFormat="1" ht="12.75" customHeight="1" x14ac:dyDescent="0.2">
      <c r="C531" s="62"/>
      <c r="D531" s="62"/>
      <c r="E531" s="62"/>
      <c r="AE531" s="73"/>
      <c r="AF531" s="73"/>
    </row>
    <row r="532" spans="3:32" s="61" customFormat="1" ht="12.75" customHeight="1" x14ac:dyDescent="0.2">
      <c r="C532" s="62"/>
      <c r="D532" s="62"/>
      <c r="E532" s="62"/>
      <c r="AE532" s="73"/>
      <c r="AF532" s="73"/>
    </row>
    <row r="533" spans="3:32" s="61" customFormat="1" ht="12.75" customHeight="1" x14ac:dyDescent="0.2">
      <c r="C533" s="62"/>
      <c r="D533" s="62"/>
      <c r="E533" s="62"/>
      <c r="AE533" s="73"/>
      <c r="AF533" s="73"/>
    </row>
    <row r="534" spans="3:32" s="61" customFormat="1" ht="12.75" customHeight="1" x14ac:dyDescent="0.2">
      <c r="C534" s="62"/>
      <c r="D534" s="62"/>
      <c r="E534" s="62"/>
      <c r="AE534" s="73"/>
      <c r="AF534" s="73"/>
    </row>
    <row r="535" spans="3:32" s="61" customFormat="1" ht="12.75" customHeight="1" x14ac:dyDescent="0.2">
      <c r="C535" s="62"/>
      <c r="D535" s="62"/>
      <c r="E535" s="62"/>
      <c r="AE535" s="73"/>
      <c r="AF535" s="73"/>
    </row>
    <row r="536" spans="3:32" s="61" customFormat="1" ht="12.75" customHeight="1" x14ac:dyDescent="0.2">
      <c r="C536" s="62"/>
      <c r="D536" s="62"/>
      <c r="E536" s="62"/>
      <c r="AE536" s="73"/>
      <c r="AF536" s="73"/>
    </row>
    <row r="537" spans="3:32" s="61" customFormat="1" ht="12.75" customHeight="1" x14ac:dyDescent="0.2">
      <c r="C537" s="62"/>
      <c r="D537" s="62"/>
      <c r="E537" s="62"/>
      <c r="AE537" s="73"/>
      <c r="AF537" s="73"/>
    </row>
    <row r="538" spans="3:32" s="61" customFormat="1" ht="12.75" customHeight="1" x14ac:dyDescent="0.2">
      <c r="C538" s="62"/>
      <c r="D538" s="62"/>
      <c r="E538" s="62"/>
      <c r="AE538" s="73"/>
      <c r="AF538" s="73"/>
    </row>
    <row r="539" spans="3:32" s="61" customFormat="1" ht="12.75" customHeight="1" x14ac:dyDescent="0.2">
      <c r="C539" s="62"/>
      <c r="D539" s="62"/>
      <c r="E539" s="62"/>
      <c r="AE539" s="73"/>
      <c r="AF539" s="73"/>
    </row>
    <row r="540" spans="3:32" s="61" customFormat="1" ht="12.75" customHeight="1" x14ac:dyDescent="0.2">
      <c r="C540" s="62"/>
      <c r="D540" s="62"/>
      <c r="E540" s="62"/>
      <c r="AE540" s="73"/>
      <c r="AF540" s="73"/>
    </row>
    <row r="541" spans="3:32" s="61" customFormat="1" ht="12.75" customHeight="1" x14ac:dyDescent="0.2">
      <c r="C541" s="62"/>
      <c r="D541" s="62"/>
      <c r="E541" s="62"/>
      <c r="AE541" s="73"/>
      <c r="AF541" s="73"/>
    </row>
    <row r="542" spans="3:32" s="61" customFormat="1" ht="12.75" customHeight="1" x14ac:dyDescent="0.2">
      <c r="C542" s="62"/>
      <c r="D542" s="62"/>
      <c r="E542" s="62"/>
      <c r="AE542" s="73"/>
      <c r="AF542" s="73"/>
    </row>
    <row r="543" spans="3:32" s="61" customFormat="1" ht="12.75" customHeight="1" x14ac:dyDescent="0.2">
      <c r="C543" s="62"/>
      <c r="D543" s="62"/>
      <c r="E543" s="62"/>
      <c r="AE543" s="73"/>
      <c r="AF543" s="73"/>
    </row>
    <row r="544" spans="3:32" s="61" customFormat="1" ht="12.75" customHeight="1" x14ac:dyDescent="0.2">
      <c r="C544" s="62"/>
      <c r="D544" s="62"/>
      <c r="E544" s="62"/>
      <c r="AE544" s="73"/>
      <c r="AF544" s="73"/>
    </row>
    <row r="545" spans="3:32" s="61" customFormat="1" ht="12.75" customHeight="1" x14ac:dyDescent="0.2">
      <c r="C545" s="62"/>
      <c r="D545" s="62"/>
      <c r="E545" s="62"/>
      <c r="AE545" s="73"/>
      <c r="AF545" s="73"/>
    </row>
    <row r="546" spans="3:32" s="61" customFormat="1" ht="12.75" customHeight="1" x14ac:dyDescent="0.2">
      <c r="C546" s="62"/>
      <c r="D546" s="62"/>
      <c r="E546" s="62"/>
      <c r="AE546" s="73"/>
      <c r="AF546" s="73"/>
    </row>
    <row r="547" spans="3:32" s="61" customFormat="1" ht="12.75" customHeight="1" x14ac:dyDescent="0.2">
      <c r="C547" s="62"/>
      <c r="D547" s="62"/>
      <c r="E547" s="62"/>
      <c r="AE547" s="73"/>
      <c r="AF547" s="73"/>
    </row>
    <row r="548" spans="3:32" s="61" customFormat="1" ht="12.75" customHeight="1" x14ac:dyDescent="0.2">
      <c r="C548" s="62"/>
      <c r="D548" s="62"/>
      <c r="E548" s="62"/>
      <c r="AE548" s="73"/>
      <c r="AF548" s="73"/>
    </row>
    <row r="549" spans="3:32" s="61" customFormat="1" ht="12.75" customHeight="1" x14ac:dyDescent="0.2">
      <c r="C549" s="62"/>
      <c r="D549" s="62"/>
      <c r="E549" s="62"/>
      <c r="AE549" s="73"/>
      <c r="AF549" s="73"/>
    </row>
    <row r="550" spans="3:32" s="61" customFormat="1" ht="12.75" customHeight="1" x14ac:dyDescent="0.2">
      <c r="C550" s="62"/>
      <c r="D550" s="62"/>
      <c r="E550" s="62"/>
      <c r="AE550" s="73"/>
      <c r="AF550" s="73"/>
    </row>
    <row r="551" spans="3:32" s="61" customFormat="1" ht="12.75" customHeight="1" x14ac:dyDescent="0.2">
      <c r="C551" s="62"/>
      <c r="D551" s="62"/>
      <c r="E551" s="62"/>
      <c r="AE551" s="73"/>
      <c r="AF551" s="73"/>
    </row>
    <row r="552" spans="3:32" s="61" customFormat="1" ht="12.75" customHeight="1" x14ac:dyDescent="0.2">
      <c r="C552" s="62"/>
      <c r="D552" s="62"/>
      <c r="E552" s="62"/>
      <c r="AE552" s="73"/>
      <c r="AF552" s="73"/>
    </row>
    <row r="553" spans="3:32" s="61" customFormat="1" ht="12.75" customHeight="1" x14ac:dyDescent="0.2">
      <c r="C553" s="62"/>
      <c r="D553" s="62"/>
      <c r="E553" s="62"/>
      <c r="AE553" s="73"/>
      <c r="AF553" s="73"/>
    </row>
    <row r="554" spans="3:32" s="61" customFormat="1" ht="12.75" customHeight="1" x14ac:dyDescent="0.2">
      <c r="C554" s="62"/>
      <c r="D554" s="62"/>
      <c r="E554" s="62"/>
      <c r="AE554" s="73"/>
      <c r="AF554" s="73"/>
    </row>
    <row r="555" spans="3:32" s="61" customFormat="1" ht="12.75" customHeight="1" x14ac:dyDescent="0.2">
      <c r="C555" s="62"/>
      <c r="D555" s="62"/>
      <c r="E555" s="62"/>
      <c r="AE555" s="73"/>
      <c r="AF555" s="73"/>
    </row>
    <row r="556" spans="3:32" s="61" customFormat="1" ht="12.75" customHeight="1" x14ac:dyDescent="0.2">
      <c r="C556" s="62"/>
      <c r="D556" s="62"/>
      <c r="E556" s="62"/>
      <c r="AE556" s="73"/>
      <c r="AF556" s="73"/>
    </row>
    <row r="557" spans="3:32" s="61" customFormat="1" ht="12.75" customHeight="1" x14ac:dyDescent="0.2">
      <c r="C557" s="62"/>
      <c r="D557" s="62"/>
      <c r="E557" s="62"/>
      <c r="AE557" s="73"/>
      <c r="AF557" s="73"/>
    </row>
    <row r="558" spans="3:32" s="61" customFormat="1" ht="12.75" customHeight="1" x14ac:dyDescent="0.2">
      <c r="C558" s="62"/>
      <c r="D558" s="62"/>
      <c r="E558" s="62"/>
      <c r="AE558" s="73"/>
      <c r="AF558" s="73"/>
    </row>
    <row r="559" spans="3:32" s="61" customFormat="1" ht="12.75" customHeight="1" x14ac:dyDescent="0.2">
      <c r="C559" s="62"/>
      <c r="D559" s="62"/>
      <c r="E559" s="62"/>
      <c r="AE559" s="73"/>
      <c r="AF559" s="73"/>
    </row>
    <row r="560" spans="3:32" s="61" customFormat="1" ht="12.75" customHeight="1" x14ac:dyDescent="0.2">
      <c r="C560" s="62"/>
      <c r="D560" s="62"/>
      <c r="E560" s="62"/>
      <c r="AE560" s="73"/>
      <c r="AF560" s="73"/>
    </row>
    <row r="561" spans="3:32" s="61" customFormat="1" ht="12.75" customHeight="1" x14ac:dyDescent="0.2">
      <c r="C561" s="62"/>
      <c r="D561" s="62"/>
      <c r="E561" s="62"/>
      <c r="AE561" s="73"/>
      <c r="AF561" s="73"/>
    </row>
    <row r="562" spans="3:32" s="61" customFormat="1" ht="12.75" customHeight="1" x14ac:dyDescent="0.2">
      <c r="C562" s="62"/>
      <c r="D562" s="62"/>
      <c r="E562" s="62"/>
      <c r="AE562" s="73"/>
      <c r="AF562" s="73"/>
    </row>
    <row r="563" spans="3:32" s="61" customFormat="1" ht="12.75" customHeight="1" x14ac:dyDescent="0.2">
      <c r="C563" s="62"/>
      <c r="D563" s="62"/>
      <c r="E563" s="62"/>
      <c r="AE563" s="73"/>
      <c r="AF563" s="73"/>
    </row>
    <row r="564" spans="3:32" s="61" customFormat="1" ht="12.75" customHeight="1" x14ac:dyDescent="0.2">
      <c r="C564" s="62"/>
      <c r="D564" s="62"/>
      <c r="E564" s="62"/>
      <c r="AE564" s="73"/>
      <c r="AF564" s="73"/>
    </row>
    <row r="565" spans="3:32" s="61" customFormat="1" ht="12.75" customHeight="1" x14ac:dyDescent="0.2">
      <c r="C565" s="62"/>
      <c r="D565" s="62"/>
      <c r="E565" s="62"/>
      <c r="AE565" s="73"/>
      <c r="AF565" s="73"/>
    </row>
    <row r="566" spans="3:32" s="61" customFormat="1" ht="12.75" customHeight="1" x14ac:dyDescent="0.2">
      <c r="C566" s="62"/>
      <c r="D566" s="62"/>
      <c r="E566" s="62"/>
      <c r="AE566" s="73"/>
      <c r="AF566" s="73"/>
    </row>
    <row r="567" spans="3:32" s="61" customFormat="1" ht="12.75" customHeight="1" x14ac:dyDescent="0.2">
      <c r="C567" s="62"/>
      <c r="D567" s="62"/>
      <c r="E567" s="62"/>
      <c r="AE567" s="73"/>
      <c r="AF567" s="73"/>
    </row>
    <row r="568" spans="3:32" s="61" customFormat="1" ht="12.75" customHeight="1" x14ac:dyDescent="0.2">
      <c r="C568" s="62"/>
      <c r="D568" s="62"/>
      <c r="E568" s="62"/>
      <c r="AE568" s="73"/>
      <c r="AF568" s="73"/>
    </row>
    <row r="569" spans="3:32" s="61" customFormat="1" ht="12.75" customHeight="1" x14ac:dyDescent="0.2">
      <c r="C569" s="62"/>
      <c r="D569" s="62"/>
      <c r="E569" s="62"/>
      <c r="AE569" s="73"/>
      <c r="AF569" s="73"/>
    </row>
    <row r="570" spans="3:32" s="61" customFormat="1" ht="12.75" customHeight="1" x14ac:dyDescent="0.2">
      <c r="C570" s="62"/>
      <c r="D570" s="62"/>
      <c r="E570" s="62"/>
      <c r="AE570" s="73"/>
      <c r="AF570" s="73"/>
    </row>
    <row r="571" spans="3:32" s="61" customFormat="1" ht="12.75" customHeight="1" x14ac:dyDescent="0.2">
      <c r="C571" s="62"/>
      <c r="D571" s="62"/>
      <c r="E571" s="62"/>
      <c r="AE571" s="73"/>
      <c r="AF571" s="73"/>
    </row>
    <row r="572" spans="3:32" s="61" customFormat="1" ht="12.75" customHeight="1" x14ac:dyDescent="0.2">
      <c r="C572" s="62"/>
      <c r="D572" s="62"/>
      <c r="E572" s="62"/>
      <c r="AE572" s="73"/>
      <c r="AF572" s="73"/>
    </row>
    <row r="573" spans="3:32" s="61" customFormat="1" ht="12.75" customHeight="1" x14ac:dyDescent="0.2">
      <c r="C573" s="62"/>
      <c r="D573" s="62"/>
      <c r="E573" s="62"/>
      <c r="AE573" s="73"/>
      <c r="AF573" s="73"/>
    </row>
    <row r="574" spans="3:32" s="61" customFormat="1" ht="12.75" customHeight="1" x14ac:dyDescent="0.2">
      <c r="C574" s="62"/>
      <c r="D574" s="62"/>
      <c r="E574" s="62"/>
      <c r="AE574" s="73"/>
      <c r="AF574" s="73"/>
    </row>
    <row r="575" spans="3:32" s="61" customFormat="1" ht="12.75" customHeight="1" x14ac:dyDescent="0.2">
      <c r="C575" s="62"/>
      <c r="D575" s="62"/>
      <c r="E575" s="62"/>
      <c r="AE575" s="73"/>
      <c r="AF575" s="73"/>
    </row>
    <row r="576" spans="3:32" s="61" customFormat="1" ht="12.75" customHeight="1" x14ac:dyDescent="0.2">
      <c r="C576" s="62"/>
      <c r="D576" s="62"/>
      <c r="E576" s="62"/>
      <c r="AE576" s="73"/>
      <c r="AF576" s="73"/>
    </row>
    <row r="577" spans="3:32" s="61" customFormat="1" ht="12.75" customHeight="1" x14ac:dyDescent="0.2">
      <c r="C577" s="62"/>
      <c r="D577" s="62"/>
      <c r="E577" s="62"/>
      <c r="AE577" s="73"/>
      <c r="AF577" s="73"/>
    </row>
    <row r="578" spans="3:32" s="61" customFormat="1" ht="12.75" customHeight="1" x14ac:dyDescent="0.2">
      <c r="C578" s="62"/>
      <c r="D578" s="62"/>
      <c r="E578" s="62"/>
      <c r="AE578" s="73"/>
      <c r="AF578" s="73"/>
    </row>
    <row r="579" spans="3:32" s="61" customFormat="1" ht="12.75" customHeight="1" x14ac:dyDescent="0.2">
      <c r="C579" s="62"/>
      <c r="D579" s="62"/>
      <c r="E579" s="62"/>
      <c r="AE579" s="73"/>
      <c r="AF579" s="73"/>
    </row>
    <row r="580" spans="3:32" s="61" customFormat="1" ht="12.75" customHeight="1" x14ac:dyDescent="0.2">
      <c r="C580" s="62"/>
      <c r="D580" s="62"/>
      <c r="E580" s="62"/>
      <c r="AE580" s="73"/>
      <c r="AF580" s="73"/>
    </row>
    <row r="581" spans="3:32" s="61" customFormat="1" ht="12.75" customHeight="1" x14ac:dyDescent="0.2">
      <c r="C581" s="62"/>
      <c r="D581" s="62"/>
      <c r="E581" s="62"/>
      <c r="AE581" s="73"/>
      <c r="AF581" s="73"/>
    </row>
    <row r="582" spans="3:32" s="61" customFormat="1" ht="12.75" customHeight="1" x14ac:dyDescent="0.2">
      <c r="C582" s="62"/>
      <c r="D582" s="62"/>
      <c r="E582" s="62"/>
      <c r="AE582" s="73"/>
      <c r="AF582" s="73"/>
    </row>
    <row r="583" spans="3:32" s="61" customFormat="1" ht="12.75" customHeight="1" x14ac:dyDescent="0.2">
      <c r="C583" s="62"/>
      <c r="D583" s="62"/>
      <c r="E583" s="62"/>
      <c r="AE583" s="73"/>
      <c r="AF583" s="73"/>
    </row>
    <row r="584" spans="3:32" s="61" customFormat="1" ht="12.75" customHeight="1" x14ac:dyDescent="0.2">
      <c r="C584" s="62"/>
      <c r="D584" s="62"/>
      <c r="E584" s="62"/>
      <c r="AE584" s="73"/>
      <c r="AF584" s="73"/>
    </row>
    <row r="585" spans="3:32" s="61" customFormat="1" ht="12.75" customHeight="1" x14ac:dyDescent="0.2">
      <c r="C585" s="62"/>
      <c r="D585" s="62"/>
      <c r="E585" s="62"/>
      <c r="AE585" s="73"/>
      <c r="AF585" s="73"/>
    </row>
    <row r="586" spans="3:32" s="61" customFormat="1" ht="12.75" customHeight="1" x14ac:dyDescent="0.2">
      <c r="C586" s="62"/>
      <c r="D586" s="62"/>
      <c r="E586" s="62"/>
      <c r="AE586" s="73"/>
      <c r="AF586" s="73"/>
    </row>
    <row r="587" spans="3:32" s="61" customFormat="1" ht="12.75" customHeight="1" x14ac:dyDescent="0.2">
      <c r="C587" s="62"/>
      <c r="D587" s="62"/>
      <c r="E587" s="62"/>
      <c r="AE587" s="73"/>
      <c r="AF587" s="73"/>
    </row>
    <row r="588" spans="3:32" s="61" customFormat="1" ht="12.75" customHeight="1" x14ac:dyDescent="0.2">
      <c r="C588" s="62"/>
      <c r="D588" s="62"/>
      <c r="E588" s="62"/>
      <c r="AE588" s="73"/>
      <c r="AF588" s="73"/>
    </row>
    <row r="589" spans="3:32" s="61" customFormat="1" ht="12.75" customHeight="1" x14ac:dyDescent="0.2">
      <c r="C589" s="62"/>
      <c r="D589" s="62"/>
      <c r="E589" s="62"/>
      <c r="AE589" s="73"/>
      <c r="AF589" s="73"/>
    </row>
    <row r="590" spans="3:32" s="61" customFormat="1" ht="12.75" customHeight="1" x14ac:dyDescent="0.2">
      <c r="C590" s="62"/>
      <c r="D590" s="62"/>
      <c r="E590" s="62"/>
      <c r="AE590" s="73"/>
      <c r="AF590" s="73"/>
    </row>
    <row r="591" spans="3:32" s="61" customFormat="1" ht="12.75" customHeight="1" x14ac:dyDescent="0.2">
      <c r="C591" s="62"/>
      <c r="D591" s="62"/>
      <c r="E591" s="62"/>
      <c r="AE591" s="73"/>
      <c r="AF591" s="73"/>
    </row>
    <row r="592" spans="3:32" s="61" customFormat="1" ht="12.75" customHeight="1" x14ac:dyDescent="0.2">
      <c r="C592" s="62"/>
      <c r="D592" s="62"/>
      <c r="E592" s="62"/>
      <c r="AE592" s="73"/>
      <c r="AF592" s="73"/>
    </row>
    <row r="593" spans="3:32" s="61" customFormat="1" ht="12.75" customHeight="1" x14ac:dyDescent="0.2">
      <c r="C593" s="62"/>
      <c r="D593" s="62"/>
      <c r="E593" s="62"/>
      <c r="AE593" s="73"/>
      <c r="AF593" s="73"/>
    </row>
    <row r="594" spans="3:32" s="61" customFormat="1" ht="12.75" customHeight="1" x14ac:dyDescent="0.2">
      <c r="C594" s="62"/>
      <c r="D594" s="62"/>
      <c r="E594" s="62"/>
      <c r="AE594" s="73"/>
      <c r="AF594" s="73"/>
    </row>
    <row r="595" spans="3:32" s="61" customFormat="1" ht="12.75" customHeight="1" x14ac:dyDescent="0.2">
      <c r="C595" s="62"/>
      <c r="D595" s="62"/>
      <c r="E595" s="62"/>
      <c r="AE595" s="73"/>
      <c r="AF595" s="73"/>
    </row>
    <row r="596" spans="3:32" s="61" customFormat="1" ht="12.75" customHeight="1" x14ac:dyDescent="0.2">
      <c r="C596" s="62"/>
      <c r="D596" s="62"/>
      <c r="E596" s="62"/>
      <c r="AE596" s="73"/>
      <c r="AF596" s="73"/>
    </row>
    <row r="597" spans="3:32" s="61" customFormat="1" ht="12.75" customHeight="1" x14ac:dyDescent="0.2">
      <c r="C597" s="62"/>
      <c r="D597" s="62"/>
      <c r="E597" s="62"/>
      <c r="AE597" s="73"/>
      <c r="AF597" s="73"/>
    </row>
    <row r="598" spans="3:32" s="61" customFormat="1" ht="12.75" customHeight="1" x14ac:dyDescent="0.2">
      <c r="C598" s="62"/>
      <c r="D598" s="62"/>
      <c r="E598" s="62"/>
      <c r="AE598" s="73"/>
      <c r="AF598" s="73"/>
    </row>
    <row r="599" spans="3:32" s="61" customFormat="1" ht="12.75" customHeight="1" x14ac:dyDescent="0.2">
      <c r="C599" s="62"/>
      <c r="D599" s="62"/>
      <c r="E599" s="62"/>
      <c r="AE599" s="73"/>
      <c r="AF599" s="73"/>
    </row>
    <row r="600" spans="3:32" s="61" customFormat="1" ht="12.75" customHeight="1" x14ac:dyDescent="0.2">
      <c r="C600" s="62"/>
      <c r="D600" s="62"/>
      <c r="E600" s="62"/>
      <c r="AE600" s="73"/>
      <c r="AF600" s="73"/>
    </row>
    <row r="601" spans="3:32" s="61" customFormat="1" ht="12.75" customHeight="1" x14ac:dyDescent="0.2">
      <c r="C601" s="62"/>
      <c r="D601" s="62"/>
      <c r="E601" s="62"/>
      <c r="AE601" s="73"/>
      <c r="AF601" s="73"/>
    </row>
    <row r="602" spans="3:32" s="61" customFormat="1" ht="12.75" customHeight="1" x14ac:dyDescent="0.2">
      <c r="C602" s="62"/>
      <c r="D602" s="62"/>
      <c r="E602" s="62"/>
      <c r="AE602" s="73"/>
      <c r="AF602" s="73"/>
    </row>
    <row r="603" spans="3:32" s="61" customFormat="1" ht="12.75" customHeight="1" x14ac:dyDescent="0.2">
      <c r="C603" s="62"/>
      <c r="D603" s="62"/>
      <c r="E603" s="62"/>
      <c r="AE603" s="73"/>
      <c r="AF603" s="73"/>
    </row>
    <row r="604" spans="3:32" s="61" customFormat="1" ht="12.75" customHeight="1" x14ac:dyDescent="0.2">
      <c r="C604" s="62"/>
      <c r="D604" s="62"/>
      <c r="E604" s="62"/>
      <c r="AE604" s="73"/>
      <c r="AF604" s="73"/>
    </row>
    <row r="605" spans="3:32" s="61" customFormat="1" ht="12.75" customHeight="1" x14ac:dyDescent="0.2">
      <c r="C605" s="62"/>
      <c r="D605" s="62"/>
      <c r="E605" s="62"/>
      <c r="AE605" s="73"/>
      <c r="AF605" s="73"/>
    </row>
    <row r="606" spans="3:32" s="61" customFormat="1" ht="12.75" customHeight="1" x14ac:dyDescent="0.2">
      <c r="C606" s="62"/>
      <c r="D606" s="62"/>
      <c r="E606" s="62"/>
      <c r="AE606" s="73"/>
      <c r="AF606" s="73"/>
    </row>
    <row r="607" spans="3:32" s="61" customFormat="1" ht="12.75" customHeight="1" x14ac:dyDescent="0.2">
      <c r="C607" s="62"/>
      <c r="D607" s="62"/>
      <c r="E607" s="62"/>
      <c r="AE607" s="73"/>
      <c r="AF607" s="73"/>
    </row>
    <row r="608" spans="3:32" s="61" customFormat="1" ht="12.75" customHeight="1" x14ac:dyDescent="0.2">
      <c r="C608" s="62"/>
      <c r="D608" s="62"/>
      <c r="E608" s="62"/>
      <c r="AE608" s="73"/>
      <c r="AF608" s="73"/>
    </row>
    <row r="609" spans="3:32" s="61" customFormat="1" ht="12.75" customHeight="1" x14ac:dyDescent="0.2">
      <c r="C609" s="62"/>
      <c r="D609" s="62"/>
      <c r="E609" s="62"/>
      <c r="AE609" s="73"/>
      <c r="AF609" s="73"/>
    </row>
    <row r="610" spans="3:32" s="61" customFormat="1" ht="12.75" customHeight="1" x14ac:dyDescent="0.2">
      <c r="C610" s="62"/>
      <c r="D610" s="62"/>
      <c r="E610" s="62"/>
      <c r="AE610" s="73"/>
      <c r="AF610" s="73"/>
    </row>
    <row r="611" spans="3:32" s="61" customFormat="1" ht="12.75" customHeight="1" x14ac:dyDescent="0.2">
      <c r="C611" s="62"/>
      <c r="D611" s="62"/>
      <c r="E611" s="62"/>
      <c r="AE611" s="73"/>
      <c r="AF611" s="73"/>
    </row>
    <row r="612" spans="3:32" s="61" customFormat="1" ht="12.75" customHeight="1" x14ac:dyDescent="0.2">
      <c r="C612" s="62"/>
      <c r="D612" s="62"/>
      <c r="E612" s="62"/>
      <c r="AE612" s="73"/>
      <c r="AF612" s="73"/>
    </row>
    <row r="613" spans="3:32" s="61" customFormat="1" ht="12.75" customHeight="1" x14ac:dyDescent="0.2">
      <c r="C613" s="62"/>
      <c r="D613" s="62"/>
      <c r="E613" s="62"/>
      <c r="AE613" s="73"/>
      <c r="AF613" s="73"/>
    </row>
    <row r="614" spans="3:32" s="61" customFormat="1" ht="12.75" customHeight="1" x14ac:dyDescent="0.2">
      <c r="C614" s="62"/>
      <c r="D614" s="62"/>
      <c r="E614" s="62"/>
      <c r="AE614" s="73"/>
      <c r="AF614" s="73"/>
    </row>
    <row r="615" spans="3:32" s="61" customFormat="1" ht="12.75" customHeight="1" x14ac:dyDescent="0.2">
      <c r="C615" s="62"/>
      <c r="D615" s="62"/>
      <c r="E615" s="62"/>
      <c r="AE615" s="73"/>
      <c r="AF615" s="73"/>
    </row>
    <row r="616" spans="3:32" s="61" customFormat="1" ht="12.75" customHeight="1" x14ac:dyDescent="0.2">
      <c r="C616" s="62"/>
      <c r="D616" s="62"/>
      <c r="E616" s="62"/>
      <c r="AE616" s="73"/>
      <c r="AF616" s="73"/>
    </row>
    <row r="617" spans="3:32" s="61" customFormat="1" ht="12.75" customHeight="1" x14ac:dyDescent="0.2">
      <c r="C617" s="62"/>
      <c r="D617" s="62"/>
      <c r="E617" s="62"/>
      <c r="AE617" s="73"/>
      <c r="AF617" s="73"/>
    </row>
    <row r="618" spans="3:32" s="61" customFormat="1" ht="12.75" customHeight="1" x14ac:dyDescent="0.2">
      <c r="C618" s="62"/>
      <c r="D618" s="62"/>
      <c r="E618" s="62"/>
      <c r="AE618" s="73"/>
      <c r="AF618" s="73"/>
    </row>
    <row r="619" spans="3:32" s="61" customFormat="1" ht="12.75" customHeight="1" x14ac:dyDescent="0.2">
      <c r="C619" s="62"/>
      <c r="D619" s="62"/>
      <c r="E619" s="62"/>
      <c r="AE619" s="73"/>
      <c r="AF619" s="73"/>
    </row>
    <row r="620" spans="3:32" s="61" customFormat="1" ht="12.75" customHeight="1" x14ac:dyDescent="0.2">
      <c r="C620" s="62"/>
      <c r="D620" s="62"/>
      <c r="E620" s="62"/>
      <c r="AE620" s="73"/>
      <c r="AF620" s="73"/>
    </row>
    <row r="621" spans="3:32" s="61" customFormat="1" ht="12.75" customHeight="1" x14ac:dyDescent="0.2">
      <c r="C621" s="62"/>
      <c r="D621" s="62"/>
      <c r="E621" s="62"/>
      <c r="AE621" s="73"/>
      <c r="AF621" s="73"/>
    </row>
    <row r="622" spans="3:32" s="61" customFormat="1" ht="12.75" customHeight="1" x14ac:dyDescent="0.2">
      <c r="C622" s="62"/>
      <c r="D622" s="62"/>
      <c r="E622" s="62"/>
      <c r="AE622" s="73"/>
      <c r="AF622" s="73"/>
    </row>
    <row r="623" spans="3:32" s="61" customFormat="1" ht="12.75" customHeight="1" x14ac:dyDescent="0.2">
      <c r="C623" s="62"/>
      <c r="D623" s="62"/>
      <c r="E623" s="62"/>
      <c r="AE623" s="73"/>
      <c r="AF623" s="73"/>
    </row>
    <row r="624" spans="3:32" s="61" customFormat="1" ht="12.75" customHeight="1" x14ac:dyDescent="0.2">
      <c r="C624" s="62"/>
      <c r="D624" s="62"/>
      <c r="E624" s="62"/>
      <c r="AE624" s="73"/>
      <c r="AF624" s="73"/>
    </row>
    <row r="625" spans="3:32" s="61" customFormat="1" ht="12.75" customHeight="1" x14ac:dyDescent="0.2">
      <c r="C625" s="62"/>
      <c r="D625" s="62"/>
      <c r="E625" s="62"/>
      <c r="AE625" s="73"/>
      <c r="AF625" s="73"/>
    </row>
    <row r="626" spans="3:32" s="61" customFormat="1" ht="12.75" customHeight="1" x14ac:dyDescent="0.2">
      <c r="C626" s="62"/>
      <c r="D626" s="62"/>
      <c r="E626" s="62"/>
      <c r="AE626" s="73"/>
      <c r="AF626" s="73"/>
    </row>
    <row r="627" spans="3:32" s="61" customFormat="1" ht="12.75" customHeight="1" x14ac:dyDescent="0.2">
      <c r="C627" s="62"/>
      <c r="D627" s="62"/>
      <c r="E627" s="62"/>
      <c r="AE627" s="73"/>
      <c r="AF627" s="73"/>
    </row>
    <row r="628" spans="3:32" s="61" customFormat="1" ht="12.75" customHeight="1" x14ac:dyDescent="0.2">
      <c r="C628" s="62"/>
      <c r="D628" s="62"/>
      <c r="E628" s="62"/>
      <c r="AE628" s="73"/>
      <c r="AF628" s="73"/>
    </row>
    <row r="629" spans="3:32" s="61" customFormat="1" ht="12.75" customHeight="1" x14ac:dyDescent="0.2">
      <c r="C629" s="62"/>
      <c r="D629" s="62"/>
      <c r="E629" s="62"/>
      <c r="AE629" s="73"/>
      <c r="AF629" s="73"/>
    </row>
    <row r="630" spans="3:32" s="61" customFormat="1" ht="12.75" customHeight="1" x14ac:dyDescent="0.2">
      <c r="C630" s="62"/>
      <c r="D630" s="62"/>
      <c r="E630" s="62"/>
      <c r="AE630" s="73"/>
      <c r="AF630" s="73"/>
    </row>
    <row r="631" spans="3:32" s="61" customFormat="1" ht="12.75" customHeight="1" x14ac:dyDescent="0.2">
      <c r="C631" s="62"/>
      <c r="D631" s="62"/>
      <c r="E631" s="62"/>
      <c r="AE631" s="73"/>
      <c r="AF631" s="73"/>
    </row>
    <row r="632" spans="3:32" s="61" customFormat="1" ht="12.75" customHeight="1" x14ac:dyDescent="0.2">
      <c r="C632" s="62"/>
      <c r="D632" s="62"/>
      <c r="E632" s="62"/>
      <c r="AE632" s="73"/>
      <c r="AF632" s="73"/>
    </row>
    <row r="633" spans="3:32" s="61" customFormat="1" ht="12.75" customHeight="1" x14ac:dyDescent="0.2">
      <c r="C633" s="62"/>
      <c r="D633" s="62"/>
      <c r="E633" s="62"/>
      <c r="AE633" s="73"/>
      <c r="AF633" s="73"/>
    </row>
    <row r="634" spans="3:32" s="61" customFormat="1" ht="12.75" customHeight="1" x14ac:dyDescent="0.2">
      <c r="C634" s="62"/>
      <c r="D634" s="62"/>
      <c r="E634" s="62"/>
      <c r="AE634" s="73"/>
      <c r="AF634" s="73"/>
    </row>
    <row r="635" spans="3:32" s="61" customFormat="1" ht="12.75" customHeight="1" x14ac:dyDescent="0.2">
      <c r="C635" s="62"/>
      <c r="D635" s="62"/>
      <c r="E635" s="62"/>
      <c r="AE635" s="73"/>
      <c r="AF635" s="73"/>
    </row>
    <row r="636" spans="3:32" s="61" customFormat="1" ht="12.75" customHeight="1" x14ac:dyDescent="0.2">
      <c r="C636" s="62"/>
      <c r="D636" s="62"/>
      <c r="E636" s="62"/>
      <c r="AE636" s="73"/>
      <c r="AF636" s="73"/>
    </row>
    <row r="637" spans="3:32" s="61" customFormat="1" ht="12.75" customHeight="1" x14ac:dyDescent="0.2">
      <c r="C637" s="62"/>
      <c r="D637" s="62"/>
      <c r="E637" s="62"/>
      <c r="AE637" s="73"/>
      <c r="AF637" s="73"/>
    </row>
    <row r="638" spans="3:32" s="61" customFormat="1" ht="12.75" customHeight="1" x14ac:dyDescent="0.2">
      <c r="C638" s="62"/>
      <c r="D638" s="62"/>
      <c r="E638" s="62"/>
      <c r="AE638" s="73"/>
      <c r="AF638" s="73"/>
    </row>
    <row r="639" spans="3:32" s="61" customFormat="1" ht="12.75" customHeight="1" x14ac:dyDescent="0.2">
      <c r="C639" s="62"/>
      <c r="D639" s="62"/>
      <c r="E639" s="62"/>
      <c r="AE639" s="73"/>
      <c r="AF639" s="73"/>
    </row>
    <row r="640" spans="3:32" s="61" customFormat="1" ht="12.75" customHeight="1" x14ac:dyDescent="0.2">
      <c r="C640" s="62"/>
      <c r="D640" s="62"/>
      <c r="E640" s="62"/>
      <c r="AE640" s="73"/>
      <c r="AF640" s="73"/>
    </row>
    <row r="641" spans="3:32" s="61" customFormat="1" ht="12.75" customHeight="1" x14ac:dyDescent="0.2">
      <c r="C641" s="62"/>
      <c r="D641" s="62"/>
      <c r="E641" s="62"/>
      <c r="AE641" s="73"/>
      <c r="AF641" s="73"/>
    </row>
    <row r="642" spans="3:32" s="61" customFormat="1" ht="12.75" customHeight="1" x14ac:dyDescent="0.2">
      <c r="C642" s="62"/>
      <c r="D642" s="62"/>
      <c r="E642" s="62"/>
      <c r="AE642" s="73"/>
      <c r="AF642" s="73"/>
    </row>
    <row r="643" spans="3:32" s="61" customFormat="1" ht="12.75" customHeight="1" x14ac:dyDescent="0.2">
      <c r="C643" s="62"/>
      <c r="D643" s="62"/>
      <c r="E643" s="62"/>
      <c r="AE643" s="73"/>
      <c r="AF643" s="73"/>
    </row>
    <row r="644" spans="3:32" s="61" customFormat="1" ht="12.75" customHeight="1" x14ac:dyDescent="0.2">
      <c r="C644" s="62"/>
      <c r="D644" s="62"/>
      <c r="E644" s="62"/>
      <c r="AE644" s="73"/>
      <c r="AF644" s="73"/>
    </row>
    <row r="645" spans="3:32" s="61" customFormat="1" ht="12.75" customHeight="1" x14ac:dyDescent="0.2">
      <c r="C645" s="62"/>
      <c r="D645" s="62"/>
      <c r="E645" s="62"/>
      <c r="AE645" s="73"/>
      <c r="AF645" s="73"/>
    </row>
    <row r="646" spans="3:32" s="61" customFormat="1" ht="12.75" customHeight="1" x14ac:dyDescent="0.2">
      <c r="C646" s="62"/>
      <c r="D646" s="62"/>
      <c r="E646" s="62"/>
      <c r="AE646" s="73"/>
      <c r="AF646" s="73"/>
    </row>
    <row r="647" spans="3:32" s="61" customFormat="1" ht="12.75" customHeight="1" x14ac:dyDescent="0.2">
      <c r="C647" s="62"/>
      <c r="D647" s="62"/>
      <c r="E647" s="62"/>
      <c r="AE647" s="73"/>
      <c r="AF647" s="73"/>
    </row>
    <row r="648" spans="3:32" s="61" customFormat="1" ht="12.75" customHeight="1" x14ac:dyDescent="0.2">
      <c r="C648" s="62"/>
      <c r="D648" s="62"/>
      <c r="E648" s="62"/>
      <c r="AE648" s="73"/>
      <c r="AF648" s="73"/>
    </row>
    <row r="649" spans="3:32" s="61" customFormat="1" ht="12.75" customHeight="1" x14ac:dyDescent="0.2">
      <c r="C649" s="62"/>
      <c r="D649" s="62"/>
      <c r="E649" s="62"/>
      <c r="AE649" s="73"/>
      <c r="AF649" s="73"/>
    </row>
    <row r="650" spans="3:32" s="61" customFormat="1" ht="12.75" customHeight="1" x14ac:dyDescent="0.2">
      <c r="C650" s="62"/>
      <c r="D650" s="62"/>
      <c r="E650" s="62"/>
      <c r="AE650" s="73"/>
      <c r="AF650" s="73"/>
    </row>
    <row r="651" spans="3:32" s="61" customFormat="1" ht="12.75" customHeight="1" x14ac:dyDescent="0.2">
      <c r="C651" s="62"/>
      <c r="D651" s="62"/>
      <c r="E651" s="62"/>
      <c r="AE651" s="73"/>
      <c r="AF651" s="73"/>
    </row>
    <row r="652" spans="3:32" s="61" customFormat="1" ht="12.75" customHeight="1" x14ac:dyDescent="0.2">
      <c r="C652" s="62"/>
      <c r="D652" s="62"/>
      <c r="E652" s="62"/>
      <c r="AE652" s="73"/>
      <c r="AF652" s="73"/>
    </row>
    <row r="653" spans="3:32" s="61" customFormat="1" ht="12.75" customHeight="1" x14ac:dyDescent="0.2">
      <c r="C653" s="62"/>
      <c r="D653" s="62"/>
      <c r="E653" s="62"/>
      <c r="AE653" s="73"/>
      <c r="AF653" s="73"/>
    </row>
    <row r="654" spans="3:32" s="61" customFormat="1" ht="12.75" customHeight="1" x14ac:dyDescent="0.2">
      <c r="C654" s="62"/>
      <c r="D654" s="62"/>
      <c r="E654" s="62"/>
      <c r="AE654" s="73"/>
      <c r="AF654" s="73"/>
    </row>
    <row r="655" spans="3:32" s="61" customFormat="1" ht="12.75" customHeight="1" x14ac:dyDescent="0.2">
      <c r="C655" s="62"/>
      <c r="D655" s="62"/>
      <c r="E655" s="62"/>
      <c r="AE655" s="73"/>
      <c r="AF655" s="73"/>
    </row>
    <row r="656" spans="3:32" s="61" customFormat="1" ht="12.75" customHeight="1" x14ac:dyDescent="0.2">
      <c r="C656" s="62"/>
      <c r="D656" s="62"/>
      <c r="E656" s="62"/>
      <c r="AE656" s="73"/>
      <c r="AF656" s="73"/>
    </row>
    <row r="657" spans="3:32" s="61" customFormat="1" ht="12.75" customHeight="1" x14ac:dyDescent="0.2">
      <c r="C657" s="62"/>
      <c r="D657" s="62"/>
      <c r="E657" s="62"/>
      <c r="AE657" s="73"/>
      <c r="AF657" s="73"/>
    </row>
    <row r="658" spans="3:32" s="61" customFormat="1" ht="12.75" customHeight="1" x14ac:dyDescent="0.2">
      <c r="C658" s="62"/>
      <c r="D658" s="62"/>
      <c r="E658" s="62"/>
      <c r="AE658" s="73"/>
      <c r="AF658" s="73"/>
    </row>
    <row r="659" spans="3:32" s="61" customFormat="1" ht="12.75" customHeight="1" x14ac:dyDescent="0.2">
      <c r="C659" s="62"/>
      <c r="D659" s="62"/>
      <c r="E659" s="62"/>
      <c r="AE659" s="73"/>
      <c r="AF659" s="73"/>
    </row>
    <row r="660" spans="3:32" s="61" customFormat="1" ht="12.75" customHeight="1" x14ac:dyDescent="0.2">
      <c r="C660" s="62"/>
      <c r="D660" s="62"/>
      <c r="E660" s="62"/>
      <c r="AE660" s="73"/>
      <c r="AF660" s="73"/>
    </row>
    <row r="661" spans="3:32" s="61" customFormat="1" ht="12.75" customHeight="1" x14ac:dyDescent="0.2">
      <c r="C661" s="62"/>
      <c r="D661" s="62"/>
      <c r="E661" s="62"/>
      <c r="AE661" s="73"/>
      <c r="AF661" s="73"/>
    </row>
    <row r="662" spans="3:32" s="61" customFormat="1" ht="12.75" customHeight="1" x14ac:dyDescent="0.2">
      <c r="C662" s="62"/>
      <c r="D662" s="62"/>
      <c r="E662" s="62"/>
      <c r="AE662" s="73"/>
      <c r="AF662" s="73"/>
    </row>
    <row r="663" spans="3:32" s="61" customFormat="1" ht="12.75" customHeight="1" x14ac:dyDescent="0.2">
      <c r="C663" s="62"/>
      <c r="D663" s="62"/>
      <c r="E663" s="62"/>
      <c r="AE663" s="73"/>
      <c r="AF663" s="73"/>
    </row>
    <row r="664" spans="3:32" s="61" customFormat="1" ht="12.75" customHeight="1" x14ac:dyDescent="0.2">
      <c r="C664" s="62"/>
      <c r="D664" s="62"/>
      <c r="E664" s="62"/>
      <c r="AE664" s="73"/>
      <c r="AF664" s="73"/>
    </row>
    <row r="665" spans="3:32" s="61" customFormat="1" ht="12.75" customHeight="1" x14ac:dyDescent="0.2">
      <c r="C665" s="62"/>
      <c r="D665" s="62"/>
      <c r="E665" s="62"/>
      <c r="AE665" s="73"/>
      <c r="AF665" s="73"/>
    </row>
    <row r="666" spans="3:32" s="61" customFormat="1" ht="12.75" customHeight="1" x14ac:dyDescent="0.2">
      <c r="C666" s="62"/>
      <c r="D666" s="62"/>
      <c r="E666" s="62"/>
      <c r="AE666" s="73"/>
      <c r="AF666" s="73"/>
    </row>
    <row r="667" spans="3:32" s="61" customFormat="1" ht="12.75" customHeight="1" x14ac:dyDescent="0.2">
      <c r="C667" s="62"/>
      <c r="D667" s="62"/>
      <c r="E667" s="62"/>
      <c r="AE667" s="73"/>
      <c r="AF667" s="73"/>
    </row>
    <row r="668" spans="3:32" s="61" customFormat="1" ht="12.75" customHeight="1" x14ac:dyDescent="0.2">
      <c r="C668" s="62"/>
      <c r="D668" s="62"/>
      <c r="E668" s="62"/>
      <c r="AE668" s="73"/>
      <c r="AF668" s="73"/>
    </row>
    <row r="669" spans="3:32" s="61" customFormat="1" ht="12.75" customHeight="1" x14ac:dyDescent="0.2">
      <c r="C669" s="62"/>
      <c r="D669" s="62"/>
      <c r="E669" s="62"/>
      <c r="AE669" s="73"/>
      <c r="AF669" s="73"/>
    </row>
    <row r="670" spans="3:32" s="61" customFormat="1" ht="12.75" customHeight="1" x14ac:dyDescent="0.2">
      <c r="C670" s="62"/>
      <c r="D670" s="62"/>
      <c r="E670" s="62"/>
      <c r="AE670" s="73"/>
      <c r="AF670" s="73"/>
    </row>
    <row r="671" spans="3:32" s="61" customFormat="1" ht="12.75" customHeight="1" x14ac:dyDescent="0.2">
      <c r="C671" s="62"/>
      <c r="D671" s="62"/>
      <c r="E671" s="62"/>
      <c r="AE671" s="73"/>
      <c r="AF671" s="73"/>
    </row>
    <row r="672" spans="3:32" s="61" customFormat="1" ht="12.75" customHeight="1" x14ac:dyDescent="0.2">
      <c r="C672" s="62"/>
      <c r="D672" s="62"/>
      <c r="E672" s="62"/>
      <c r="AE672" s="73"/>
      <c r="AF672" s="73"/>
    </row>
    <row r="673" spans="3:32" s="61" customFormat="1" ht="12.75" customHeight="1" x14ac:dyDescent="0.2">
      <c r="C673" s="62"/>
      <c r="D673" s="62"/>
      <c r="E673" s="62"/>
      <c r="AE673" s="73"/>
      <c r="AF673" s="73"/>
    </row>
    <row r="674" spans="3:32" s="61" customFormat="1" ht="12.75" customHeight="1" x14ac:dyDescent="0.2">
      <c r="C674" s="62"/>
      <c r="D674" s="62"/>
      <c r="E674" s="62"/>
      <c r="AE674" s="73"/>
      <c r="AF674" s="73"/>
    </row>
    <row r="675" spans="3:32" s="61" customFormat="1" ht="12.75" customHeight="1" x14ac:dyDescent="0.2">
      <c r="C675" s="62"/>
      <c r="D675" s="62"/>
      <c r="E675" s="62"/>
      <c r="AE675" s="73"/>
      <c r="AF675" s="73"/>
    </row>
    <row r="676" spans="3:32" s="61" customFormat="1" ht="12.75" customHeight="1" x14ac:dyDescent="0.2">
      <c r="C676" s="62"/>
      <c r="D676" s="62"/>
      <c r="E676" s="62"/>
      <c r="AE676" s="73"/>
      <c r="AF676" s="73"/>
    </row>
    <row r="677" spans="3:32" s="61" customFormat="1" ht="12.75" customHeight="1" x14ac:dyDescent="0.2">
      <c r="C677" s="62"/>
      <c r="D677" s="62"/>
      <c r="E677" s="62"/>
      <c r="AE677" s="73"/>
      <c r="AF677" s="73"/>
    </row>
    <row r="678" spans="3:32" s="61" customFormat="1" ht="12.75" customHeight="1" x14ac:dyDescent="0.2">
      <c r="C678" s="62"/>
      <c r="D678" s="62"/>
      <c r="E678" s="62"/>
      <c r="AE678" s="73"/>
      <c r="AF678" s="73"/>
    </row>
    <row r="679" spans="3:32" s="61" customFormat="1" ht="12.75" customHeight="1" x14ac:dyDescent="0.2">
      <c r="C679" s="62"/>
      <c r="D679" s="62"/>
      <c r="E679" s="62"/>
      <c r="AE679" s="73"/>
      <c r="AF679" s="73"/>
    </row>
    <row r="680" spans="3:32" s="61" customFormat="1" ht="12.75" customHeight="1" x14ac:dyDescent="0.2">
      <c r="C680" s="62"/>
      <c r="D680" s="62"/>
      <c r="E680" s="62"/>
      <c r="AE680" s="73"/>
      <c r="AF680" s="73"/>
    </row>
    <row r="681" spans="3:32" s="61" customFormat="1" ht="12.75" customHeight="1" x14ac:dyDescent="0.2">
      <c r="C681" s="62"/>
      <c r="D681" s="62"/>
      <c r="E681" s="62"/>
      <c r="AE681" s="73"/>
      <c r="AF681" s="73"/>
    </row>
    <row r="682" spans="3:32" s="61" customFormat="1" ht="12.75" customHeight="1" x14ac:dyDescent="0.2">
      <c r="C682" s="62"/>
      <c r="D682" s="62"/>
      <c r="E682" s="62"/>
      <c r="AE682" s="73"/>
      <c r="AF682" s="73"/>
    </row>
    <row r="683" spans="3:32" s="61" customFormat="1" ht="12.75" customHeight="1" x14ac:dyDescent="0.2">
      <c r="C683" s="62"/>
      <c r="D683" s="62"/>
      <c r="E683" s="62"/>
      <c r="AE683" s="73"/>
      <c r="AF683" s="73"/>
    </row>
    <row r="684" spans="3:32" s="61" customFormat="1" ht="12.75" customHeight="1" x14ac:dyDescent="0.2">
      <c r="C684" s="62"/>
      <c r="D684" s="62"/>
      <c r="E684" s="62"/>
      <c r="AE684" s="73"/>
      <c r="AF684" s="73"/>
    </row>
    <row r="685" spans="3:32" s="61" customFormat="1" ht="12.75" customHeight="1" x14ac:dyDescent="0.2">
      <c r="C685" s="62"/>
      <c r="D685" s="62"/>
      <c r="E685" s="62"/>
      <c r="AE685" s="73"/>
      <c r="AF685" s="73"/>
    </row>
    <row r="686" spans="3:32" s="61" customFormat="1" ht="12.75" customHeight="1" x14ac:dyDescent="0.2">
      <c r="C686" s="62"/>
      <c r="D686" s="62"/>
      <c r="E686" s="62"/>
      <c r="AE686" s="73"/>
      <c r="AF686" s="73"/>
    </row>
    <row r="687" spans="3:32" s="61" customFormat="1" ht="12.75" customHeight="1" x14ac:dyDescent="0.2">
      <c r="C687" s="62"/>
      <c r="D687" s="62"/>
      <c r="E687" s="62"/>
      <c r="AE687" s="73"/>
      <c r="AF687" s="73"/>
    </row>
    <row r="688" spans="3:32" s="61" customFormat="1" ht="12.75" customHeight="1" x14ac:dyDescent="0.2">
      <c r="C688" s="62"/>
      <c r="D688" s="62"/>
      <c r="E688" s="62"/>
      <c r="AE688" s="73"/>
      <c r="AF688" s="73"/>
    </row>
    <row r="689" spans="3:32" s="61" customFormat="1" ht="12.75" customHeight="1" x14ac:dyDescent="0.2">
      <c r="C689" s="62"/>
      <c r="D689" s="62"/>
      <c r="E689" s="62"/>
      <c r="AE689" s="73"/>
      <c r="AF689" s="73"/>
    </row>
    <row r="690" spans="3:32" s="61" customFormat="1" ht="12.75" customHeight="1" x14ac:dyDescent="0.2">
      <c r="C690" s="62"/>
      <c r="D690" s="62"/>
      <c r="E690" s="62"/>
      <c r="AE690" s="73"/>
      <c r="AF690" s="73"/>
    </row>
    <row r="691" spans="3:32" s="61" customFormat="1" ht="12.75" customHeight="1" x14ac:dyDescent="0.2">
      <c r="C691" s="62"/>
      <c r="D691" s="62"/>
      <c r="E691" s="62"/>
      <c r="AE691" s="73"/>
      <c r="AF691" s="73"/>
    </row>
    <row r="692" spans="3:32" s="61" customFormat="1" ht="12.75" customHeight="1" x14ac:dyDescent="0.2">
      <c r="C692" s="62"/>
      <c r="D692" s="62"/>
      <c r="E692" s="62"/>
      <c r="AE692" s="73"/>
      <c r="AF692" s="73"/>
    </row>
    <row r="693" spans="3:32" s="61" customFormat="1" ht="12.75" customHeight="1" x14ac:dyDescent="0.2">
      <c r="C693" s="62"/>
      <c r="D693" s="62"/>
      <c r="E693" s="62"/>
      <c r="AE693" s="73"/>
      <c r="AF693" s="73"/>
    </row>
    <row r="694" spans="3:32" s="61" customFormat="1" ht="12.75" customHeight="1" x14ac:dyDescent="0.2">
      <c r="C694" s="62"/>
      <c r="D694" s="62"/>
      <c r="E694" s="62"/>
      <c r="AE694" s="73"/>
      <c r="AF694" s="73"/>
    </row>
    <row r="695" spans="3:32" s="61" customFormat="1" ht="12.75" customHeight="1" x14ac:dyDescent="0.2">
      <c r="C695" s="62"/>
      <c r="D695" s="62"/>
      <c r="E695" s="62"/>
      <c r="AE695" s="73"/>
      <c r="AF695" s="73"/>
    </row>
    <row r="696" spans="3:32" s="61" customFormat="1" ht="12.75" customHeight="1" x14ac:dyDescent="0.2">
      <c r="C696" s="62"/>
      <c r="D696" s="62"/>
      <c r="E696" s="62"/>
      <c r="AE696" s="73"/>
      <c r="AF696" s="73"/>
    </row>
    <row r="697" spans="3:32" s="61" customFormat="1" ht="12.75" customHeight="1" x14ac:dyDescent="0.2">
      <c r="C697" s="62"/>
      <c r="D697" s="62"/>
      <c r="E697" s="62"/>
      <c r="AE697" s="73"/>
      <c r="AF697" s="73"/>
    </row>
    <row r="698" spans="3:32" s="61" customFormat="1" ht="12.75" customHeight="1" x14ac:dyDescent="0.2">
      <c r="C698" s="62"/>
      <c r="D698" s="62"/>
      <c r="E698" s="62"/>
      <c r="AE698" s="73"/>
      <c r="AF698" s="73"/>
    </row>
    <row r="699" spans="3:32" s="61" customFormat="1" ht="12.75" customHeight="1" x14ac:dyDescent="0.2">
      <c r="C699" s="62"/>
      <c r="D699" s="62"/>
      <c r="E699" s="62"/>
      <c r="AE699" s="73"/>
      <c r="AF699" s="73"/>
    </row>
    <row r="700" spans="3:32" s="61" customFormat="1" ht="12.75" customHeight="1" x14ac:dyDescent="0.2">
      <c r="C700" s="62"/>
      <c r="D700" s="62"/>
      <c r="E700" s="62"/>
      <c r="AE700" s="73"/>
      <c r="AF700" s="73"/>
    </row>
    <row r="701" spans="3:32" s="61" customFormat="1" ht="12.75" customHeight="1" x14ac:dyDescent="0.2">
      <c r="C701" s="62"/>
      <c r="D701" s="62"/>
      <c r="E701" s="62"/>
      <c r="AE701" s="73"/>
      <c r="AF701" s="73"/>
    </row>
    <row r="702" spans="3:32" s="61" customFormat="1" ht="12.75" customHeight="1" x14ac:dyDescent="0.2">
      <c r="C702" s="62"/>
      <c r="D702" s="62"/>
      <c r="E702" s="62"/>
      <c r="AE702" s="73"/>
      <c r="AF702" s="73"/>
    </row>
    <row r="703" spans="3:32" s="61" customFormat="1" ht="12.75" customHeight="1" x14ac:dyDescent="0.2">
      <c r="C703" s="62"/>
      <c r="D703" s="62"/>
      <c r="E703" s="62"/>
      <c r="AE703" s="73"/>
      <c r="AF703" s="73"/>
    </row>
    <row r="704" spans="3:32" s="61" customFormat="1" ht="12.75" customHeight="1" x14ac:dyDescent="0.2">
      <c r="C704" s="62"/>
      <c r="D704" s="62"/>
      <c r="E704" s="62"/>
      <c r="AE704" s="73"/>
      <c r="AF704" s="73"/>
    </row>
    <row r="705" spans="3:32" s="61" customFormat="1" ht="12.75" customHeight="1" x14ac:dyDescent="0.2">
      <c r="C705" s="62"/>
      <c r="D705" s="62"/>
      <c r="E705" s="62"/>
      <c r="AE705" s="73"/>
      <c r="AF705" s="73"/>
    </row>
    <row r="706" spans="3:32" s="61" customFormat="1" ht="12.75" customHeight="1" x14ac:dyDescent="0.2">
      <c r="C706" s="62"/>
      <c r="D706" s="62"/>
      <c r="E706" s="62"/>
      <c r="AE706" s="73"/>
      <c r="AF706" s="73"/>
    </row>
    <row r="707" spans="3:32" s="61" customFormat="1" ht="12.75" customHeight="1" x14ac:dyDescent="0.2">
      <c r="C707" s="62"/>
      <c r="D707" s="62"/>
      <c r="E707" s="62"/>
      <c r="AE707" s="73"/>
      <c r="AF707" s="73"/>
    </row>
    <row r="708" spans="3:32" s="61" customFormat="1" ht="12.75" customHeight="1" x14ac:dyDescent="0.2">
      <c r="C708" s="62"/>
      <c r="D708" s="62"/>
      <c r="E708" s="62"/>
      <c r="AE708" s="73"/>
      <c r="AF708" s="73"/>
    </row>
    <row r="709" spans="3:32" s="61" customFormat="1" ht="12.75" customHeight="1" x14ac:dyDescent="0.2">
      <c r="C709" s="62"/>
      <c r="D709" s="62"/>
      <c r="E709" s="62"/>
      <c r="AE709" s="73"/>
      <c r="AF709" s="73"/>
    </row>
    <row r="710" spans="3:32" s="61" customFormat="1" ht="12.75" customHeight="1" x14ac:dyDescent="0.2">
      <c r="C710" s="62"/>
      <c r="D710" s="62"/>
      <c r="E710" s="62"/>
      <c r="AE710" s="73"/>
      <c r="AF710" s="73"/>
    </row>
    <row r="711" spans="3:32" s="61" customFormat="1" ht="12.75" customHeight="1" x14ac:dyDescent="0.2">
      <c r="C711" s="62"/>
      <c r="D711" s="62"/>
      <c r="E711" s="62"/>
      <c r="AE711" s="73"/>
      <c r="AF711" s="73"/>
    </row>
    <row r="712" spans="3:32" s="61" customFormat="1" ht="12.75" customHeight="1" x14ac:dyDescent="0.2">
      <c r="C712" s="62"/>
      <c r="D712" s="62"/>
      <c r="E712" s="62"/>
      <c r="AE712" s="73"/>
      <c r="AF712" s="73"/>
    </row>
    <row r="713" spans="3:32" s="61" customFormat="1" ht="12.75" customHeight="1" x14ac:dyDescent="0.2">
      <c r="C713" s="62"/>
      <c r="D713" s="62"/>
      <c r="E713" s="62"/>
      <c r="AE713" s="73"/>
      <c r="AF713" s="73"/>
    </row>
    <row r="714" spans="3:32" s="61" customFormat="1" ht="12.75" customHeight="1" x14ac:dyDescent="0.2">
      <c r="C714" s="62"/>
      <c r="D714" s="62"/>
      <c r="E714" s="62"/>
      <c r="AE714" s="73"/>
      <c r="AF714" s="73"/>
    </row>
    <row r="715" spans="3:32" s="61" customFormat="1" ht="12.75" customHeight="1" x14ac:dyDescent="0.2">
      <c r="C715" s="62"/>
      <c r="D715" s="62"/>
      <c r="E715" s="62"/>
      <c r="AE715" s="73"/>
      <c r="AF715" s="73"/>
    </row>
    <row r="716" spans="3:32" s="61" customFormat="1" ht="12.75" customHeight="1" x14ac:dyDescent="0.2">
      <c r="C716" s="62"/>
      <c r="D716" s="62"/>
      <c r="E716" s="62"/>
      <c r="AE716" s="73"/>
      <c r="AF716" s="73"/>
    </row>
    <row r="717" spans="3:32" s="61" customFormat="1" ht="12.75" customHeight="1" x14ac:dyDescent="0.2">
      <c r="C717" s="62"/>
      <c r="D717" s="62"/>
      <c r="E717" s="62"/>
      <c r="AE717" s="73"/>
      <c r="AF717" s="73"/>
    </row>
    <row r="718" spans="3:32" s="61" customFormat="1" ht="12.75" customHeight="1" x14ac:dyDescent="0.2">
      <c r="C718" s="62"/>
      <c r="D718" s="62"/>
      <c r="E718" s="62"/>
      <c r="AE718" s="73"/>
      <c r="AF718" s="73"/>
    </row>
    <row r="719" spans="3:32" s="61" customFormat="1" ht="12.75" customHeight="1" x14ac:dyDescent="0.2">
      <c r="C719" s="62"/>
      <c r="D719" s="62"/>
      <c r="E719" s="62"/>
      <c r="AE719" s="73"/>
      <c r="AF719" s="73"/>
    </row>
    <row r="720" spans="3:32" s="61" customFormat="1" ht="12.75" customHeight="1" x14ac:dyDescent="0.2">
      <c r="C720" s="62"/>
      <c r="D720" s="62"/>
      <c r="E720" s="62"/>
      <c r="AE720" s="73"/>
      <c r="AF720" s="73"/>
    </row>
    <row r="721" spans="3:32" s="61" customFormat="1" ht="12.75" customHeight="1" x14ac:dyDescent="0.2">
      <c r="C721" s="62"/>
      <c r="D721" s="62"/>
      <c r="E721" s="62"/>
      <c r="AE721" s="73"/>
      <c r="AF721" s="73"/>
    </row>
    <row r="722" spans="3:32" s="61" customFormat="1" ht="12.75" customHeight="1" x14ac:dyDescent="0.2">
      <c r="C722" s="62"/>
      <c r="D722" s="62"/>
      <c r="E722" s="62"/>
      <c r="AE722" s="73"/>
      <c r="AF722" s="73"/>
    </row>
    <row r="723" spans="3:32" s="61" customFormat="1" ht="12.75" customHeight="1" x14ac:dyDescent="0.2">
      <c r="C723" s="62"/>
      <c r="D723" s="62"/>
      <c r="E723" s="62"/>
      <c r="AE723" s="73"/>
      <c r="AF723" s="73"/>
    </row>
    <row r="724" spans="3:32" s="61" customFormat="1" ht="12.75" customHeight="1" x14ac:dyDescent="0.2">
      <c r="C724" s="62"/>
      <c r="D724" s="62"/>
      <c r="E724" s="62"/>
      <c r="AE724" s="73"/>
      <c r="AF724" s="73"/>
    </row>
  </sheetData>
  <autoFilter ref="AE10:AF443" xr:uid="{F7E46B73-E735-48EA-8B86-8BD817263405}">
    <filterColumn colId="1">
      <filters>
        <filter val="$ 1.033.628,67"/>
        <filter val="$ 1.202.704,67"/>
        <filter val="$ 1.275.373,33"/>
        <filter val="$ 1.284.796,67"/>
        <filter val="$ 1.295.800,00"/>
        <filter val="$ 1.319.125,00"/>
        <filter val="$ 1.339.570,00"/>
        <filter val="$ 1.554.458,75"/>
        <filter val="$ 1.585.350,00"/>
        <filter val="$ 1.712.053,33"/>
        <filter val="$ 1.747.433,33"/>
        <filter val="$ 1.789.583,33"/>
        <filter val="$ 1.875.683,33"/>
        <filter val="$ 10.330.430,00"/>
        <filter val="$ 101.176,50"/>
        <filter val="$ 112.183.225,00"/>
        <filter val="$ 119.715.403,09"/>
        <filter val="$ 133.546.800,00"/>
        <filter val="$ 15.414.350,00"/>
        <filter val="$ 17.057.600,00"/>
        <filter val="$ 170.985,00"/>
        <filter val="$ 172.600,00"/>
        <filter val="$ 183.450,00"/>
        <filter val="$ 198.540.766,67"/>
        <filter val="$ 2.180.252,00"/>
        <filter val="$ 2.277.613,33"/>
        <filter val="$ 2.291.135,00"/>
        <filter val="$ 2.442.056,67"/>
        <filter val="$ 2.448.550,00"/>
        <filter val="$ 2.486.450,00"/>
        <filter val="$ 2.933.878,00"/>
        <filter val="$ 2.958.233,50"/>
        <filter val="$ 209.490,00"/>
        <filter val="$ 22.446.638,08"/>
        <filter val="$ 22.745.926,59"/>
        <filter val="$ 23.974.600,00"/>
        <filter val="$ 24.113.400,00"/>
        <filter val="$ 241.973,33"/>
        <filter val="$ 26.263.225,00"/>
        <filter val="$ 279.533,33"/>
        <filter val="$ 3.045.380,00"/>
        <filter val="$ 3.129.110,00"/>
        <filter val="$ 3.149.426,67"/>
        <filter val="$ 3.162.069,00"/>
        <filter val="$ 3.229.101,75"/>
        <filter val="$ 3.334.456,67"/>
        <filter val="$ 3.787.375,00"/>
        <filter val="$ 3.994.230,00"/>
        <filter val="$ 330.499,33"/>
        <filter val="$ 347.250,00"/>
        <filter val="$ 361.271,27"/>
        <filter val="$ 37.411.063,47"/>
        <filter val="$ 392.080,00"/>
        <filter val="$ 4.124.370,00"/>
        <filter val="$ 4.241.160,00"/>
        <filter val="$ 4.256.723,00"/>
        <filter val="$ 4.312.580,00"/>
        <filter val="$ 4.337.583,70"/>
        <filter val="$ 4.391.058,00"/>
        <filter val="$ 4.604.134,25"/>
        <filter val="$ 410.270,00"/>
        <filter val="$ 420.796,50"/>
        <filter val="$ 449.906,67"/>
        <filter val="$ 5.040.750,00"/>
        <filter val="$ 5.582.760,00"/>
        <filter val="$ 5.640.970,00"/>
        <filter val="$ 543.250,00"/>
        <filter val="$ 6.305.112,00"/>
        <filter val="$ 6.572.748,00"/>
        <filter val="$ 608.342,00"/>
        <filter val="$ 67.426,67"/>
        <filter val="$ 674.655,00"/>
        <filter val="$ 685.822,50"/>
        <filter val="$ 7.077.862,50"/>
        <filter val="$ 7.833.765,00"/>
        <filter val="$ 707.436,20"/>
        <filter val="$ 729.793,67"/>
        <filter val="$ 744.130,00"/>
        <filter val="$ 748.221.269,33"/>
        <filter val="$ 8.582.075,00"/>
        <filter val="$ 8.868.532,00"/>
        <filter val="$ 806.202,67"/>
        <filter val="$ 860.885,00"/>
        <filter val="$ 883.150,00"/>
        <filter val="$ 899.226,67"/>
        <filter val="$ 9.369.080,00"/>
        <filter val="$ 901.907,00"/>
        <filter val="$ 915.082,50"/>
        <filter val="$ 929.210,00"/>
        <filter val="$ 944.545,67"/>
        <filter val="$ 946.173,33"/>
        <filter val="$ 950.470,58"/>
        <filter val="$ 950.540.300,56"/>
        <filter val="$ 960.257,50"/>
        <filter val="$ 961.482,33"/>
      </filters>
    </filterColumn>
  </autoFilter>
  <mergeCells count="56">
    <mergeCell ref="B36:F36"/>
    <mergeCell ref="N36:AA36"/>
    <mergeCell ref="B1:F5"/>
    <mergeCell ref="B7:F7"/>
    <mergeCell ref="E8:F8"/>
    <mergeCell ref="G8:H8"/>
    <mergeCell ref="I8:J8"/>
    <mergeCell ref="K8:L8"/>
    <mergeCell ref="B10:F10"/>
    <mergeCell ref="G10:H10"/>
    <mergeCell ref="N10:AA10"/>
    <mergeCell ref="B34:F34"/>
    <mergeCell ref="N34:AA34"/>
    <mergeCell ref="B45:F45"/>
    <mergeCell ref="N45:AA45"/>
    <mergeCell ref="B59:F59"/>
    <mergeCell ref="N59:AA59"/>
    <mergeCell ref="B71:F71"/>
    <mergeCell ref="N71:AA71"/>
    <mergeCell ref="B91:F91"/>
    <mergeCell ref="N91:AA91"/>
    <mergeCell ref="B123:F123"/>
    <mergeCell ref="N123:AA123"/>
    <mergeCell ref="B200:F200"/>
    <mergeCell ref="N200:AA200"/>
    <mergeCell ref="B297:F297"/>
    <mergeCell ref="N297:AA297"/>
    <mergeCell ref="B306:F306"/>
    <mergeCell ref="N306:AA306"/>
    <mergeCell ref="B315:F315"/>
    <mergeCell ref="N315:AA315"/>
    <mergeCell ref="B319:F319"/>
    <mergeCell ref="N319:AA319"/>
    <mergeCell ref="B325:F325"/>
    <mergeCell ref="N325:AA325"/>
    <mergeCell ref="B327:F327"/>
    <mergeCell ref="N327:AA327"/>
    <mergeCell ref="B335:F335"/>
    <mergeCell ref="N335:AA335"/>
    <mergeCell ref="B361:F361"/>
    <mergeCell ref="N361:AA361"/>
    <mergeCell ref="B371:F371"/>
    <mergeCell ref="N371:AA371"/>
    <mergeCell ref="B398:F398"/>
    <mergeCell ref="N398:AA398"/>
    <mergeCell ref="B429:F429"/>
    <mergeCell ref="N429:AA429"/>
    <mergeCell ref="B433:F433"/>
    <mergeCell ref="N433:AA433"/>
    <mergeCell ref="A443:E443"/>
    <mergeCell ref="A438:E438"/>
    <mergeCell ref="N438:AA438"/>
    <mergeCell ref="A439:C439"/>
    <mergeCell ref="A440:C440"/>
    <mergeCell ref="A441:C441"/>
    <mergeCell ref="A442:C442"/>
  </mergeCells>
  <printOptions horizontalCentered="1"/>
  <pageMargins left="0.31496062992125984" right="0.31496062992125984" top="0.6692913385826772" bottom="0.55118110236220474" header="0.31496062992125984" footer="0.31496062992125984"/>
  <pageSetup scale="41" orientation="landscape" horizontalDpi="4294967294" verticalDpi="4294967294" r:id="rId1"/>
  <rowBreaks count="1" manualBreakCount="1">
    <brk id="408" max="3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8A47E-4F45-42C3-9B94-CFEBBB96F701}">
  <sheetPr filterMode="1"/>
  <dimension ref="A1:AF725"/>
  <sheetViews>
    <sheetView showGridLines="0" view="pageBreakPreview" topLeftCell="A433" zoomScale="60" zoomScaleNormal="70" workbookViewId="0">
      <pane xSplit="1" topLeftCell="O1" activePane="topRight" state="frozen"/>
      <selection activeCell="A10" sqref="A10"/>
      <selection pane="topRight" activeCell="AF444" sqref="AF444"/>
    </sheetView>
  </sheetViews>
  <sheetFormatPr baseColWidth="10" defaultColWidth="11.42578125" defaultRowHeight="0" customHeight="1" zeroHeight="1" x14ac:dyDescent="0.2"/>
  <cols>
    <col min="1" max="1" width="28.28515625" style="1" customWidth="1"/>
    <col min="2" max="2" width="79.85546875" style="1" customWidth="1"/>
    <col min="3" max="3" width="25.7109375" style="2" customWidth="1"/>
    <col min="4" max="4" width="21" style="2" customWidth="1"/>
    <col min="5" max="5" width="17" style="2" customWidth="1"/>
    <col min="6" max="6" width="25" style="1" customWidth="1"/>
    <col min="7" max="7" width="14.140625" style="1" customWidth="1"/>
    <col min="8" max="8" width="23.42578125" style="1" customWidth="1"/>
    <col min="9" max="9" width="15.5703125" style="1" customWidth="1"/>
    <col min="10" max="10" width="32" style="1" customWidth="1"/>
    <col min="11" max="11" width="21" style="1" customWidth="1"/>
    <col min="12" max="12" width="27.5703125" style="1" customWidth="1"/>
    <col min="13" max="13" width="35.140625" style="1" customWidth="1"/>
    <col min="14" max="18" width="28" style="1" customWidth="1"/>
    <col min="19" max="19" width="30.140625" style="1" customWidth="1"/>
    <col min="20" max="20" width="26.85546875" style="1" customWidth="1"/>
    <col min="21" max="21" width="26.28515625" style="1" customWidth="1"/>
    <col min="22" max="23" width="26.42578125" style="1" customWidth="1"/>
    <col min="24" max="24" width="20.28515625" style="1" customWidth="1"/>
    <col min="25" max="25" width="24.28515625" style="1" customWidth="1"/>
    <col min="26" max="26" width="20" style="1" customWidth="1"/>
    <col min="27" max="30" width="11.42578125" style="1" customWidth="1"/>
    <col min="31" max="31" width="16" style="52" customWidth="1"/>
    <col min="32" max="32" width="30.85546875" style="52" customWidth="1"/>
    <col min="33" max="16384" width="11.42578125" style="1"/>
  </cols>
  <sheetData>
    <row r="1" spans="1:32" s="61" customFormat="1" ht="81.75" customHeight="1" x14ac:dyDescent="0.2">
      <c r="C1" s="62"/>
      <c r="D1" s="62"/>
      <c r="E1" s="62"/>
      <c r="AE1" s="73"/>
      <c r="AF1" s="73"/>
    </row>
    <row r="2" spans="1:32" s="61" customFormat="1" ht="35.25" customHeight="1" x14ac:dyDescent="0.2">
      <c r="A2" s="63"/>
      <c r="B2" s="290" t="s">
        <v>0</v>
      </c>
      <c r="C2" s="291"/>
      <c r="D2" s="291"/>
      <c r="E2" s="291"/>
      <c r="F2" s="291"/>
      <c r="AE2" s="73"/>
      <c r="AF2" s="73"/>
    </row>
    <row r="3" spans="1:32" s="61" customFormat="1" ht="54.75" customHeight="1" x14ac:dyDescent="0.2">
      <c r="A3" s="64"/>
      <c r="B3" s="292"/>
      <c r="C3" s="293"/>
      <c r="D3" s="293"/>
      <c r="E3" s="293"/>
      <c r="F3" s="293"/>
      <c r="AE3" s="73"/>
      <c r="AF3" s="73"/>
    </row>
    <row r="4" spans="1:32" s="61" customFormat="1" ht="60.75" customHeight="1" x14ac:dyDescent="0.2">
      <c r="A4" s="64"/>
      <c r="B4" s="292"/>
      <c r="C4" s="293"/>
      <c r="D4" s="293"/>
      <c r="E4" s="293"/>
      <c r="F4" s="293"/>
      <c r="AE4" s="73"/>
      <c r="AF4" s="73"/>
    </row>
    <row r="5" spans="1:32" s="61" customFormat="1" ht="54.75" customHeight="1" x14ac:dyDescent="0.2">
      <c r="A5" s="64"/>
      <c r="B5" s="292"/>
      <c r="C5" s="293"/>
      <c r="D5" s="293"/>
      <c r="E5" s="293"/>
      <c r="F5" s="293"/>
      <c r="AE5" s="73"/>
      <c r="AF5" s="73"/>
    </row>
    <row r="6" spans="1:32" s="61" customFormat="1" ht="72" customHeight="1" x14ac:dyDescent="0.2">
      <c r="A6" s="65"/>
      <c r="B6" s="294"/>
      <c r="C6" s="295"/>
      <c r="D6" s="295"/>
      <c r="E6" s="295"/>
      <c r="F6" s="295"/>
      <c r="AE6" s="73"/>
      <c r="AF6" s="73"/>
    </row>
    <row r="7" spans="1:32" s="61" customFormat="1" ht="60.75" customHeight="1" x14ac:dyDescent="0.2">
      <c r="C7" s="62"/>
      <c r="D7" s="62"/>
      <c r="E7" s="62"/>
      <c r="AE7" s="73"/>
      <c r="AF7" s="73"/>
    </row>
    <row r="8" spans="1:32" s="69" customFormat="1" ht="207.75" customHeight="1" x14ac:dyDescent="0.2">
      <c r="A8" s="66" t="s">
        <v>1</v>
      </c>
      <c r="B8" s="296" t="s">
        <v>2</v>
      </c>
      <c r="C8" s="296"/>
      <c r="D8" s="296"/>
      <c r="E8" s="297"/>
      <c r="F8" s="297"/>
      <c r="I8" s="61"/>
      <c r="J8" s="61"/>
      <c r="K8" s="61"/>
      <c r="L8" s="61"/>
      <c r="AE8" s="73"/>
      <c r="AF8" s="73"/>
    </row>
    <row r="9" spans="1:32" s="61" customFormat="1" ht="74.25" customHeight="1" x14ac:dyDescent="0.2">
      <c r="B9" s="67"/>
      <c r="C9" s="67"/>
      <c r="D9" s="67"/>
      <c r="E9" s="298" t="s">
        <v>3</v>
      </c>
      <c r="F9" s="299"/>
      <c r="G9" s="300" t="s">
        <v>4</v>
      </c>
      <c r="H9" s="301"/>
      <c r="I9" s="302" t="s">
        <v>5</v>
      </c>
      <c r="J9" s="303"/>
      <c r="K9" s="304" t="s">
        <v>6</v>
      </c>
      <c r="L9" s="305"/>
      <c r="M9" s="70" t="s">
        <v>872</v>
      </c>
      <c r="AE9" s="73"/>
      <c r="AF9" s="73"/>
    </row>
    <row r="10" spans="1:32" s="61" customFormat="1" ht="54" customHeight="1" x14ac:dyDescent="0.2">
      <c r="A10" s="68" t="s">
        <v>7</v>
      </c>
      <c r="B10" s="68" t="s">
        <v>8</v>
      </c>
      <c r="C10" s="68" t="s">
        <v>9</v>
      </c>
      <c r="D10" s="174" t="s">
        <v>10</v>
      </c>
      <c r="E10" s="175" t="s">
        <v>11</v>
      </c>
      <c r="F10" s="176" t="s">
        <v>12</v>
      </c>
      <c r="G10" s="177" t="s">
        <v>11</v>
      </c>
      <c r="H10" s="177" t="s">
        <v>12</v>
      </c>
      <c r="I10" s="178" t="s">
        <v>11</v>
      </c>
      <c r="J10" s="178" t="s">
        <v>12</v>
      </c>
      <c r="K10" s="179" t="s">
        <v>11</v>
      </c>
      <c r="L10" s="179" t="s">
        <v>12</v>
      </c>
      <c r="M10" s="71" t="s">
        <v>11</v>
      </c>
      <c r="N10" s="72" t="s">
        <v>858</v>
      </c>
      <c r="O10" s="72" t="s">
        <v>859</v>
      </c>
      <c r="P10" s="72" t="s">
        <v>860</v>
      </c>
      <c r="Q10" s="72" t="s">
        <v>861</v>
      </c>
      <c r="R10" s="72" t="s">
        <v>862</v>
      </c>
      <c r="S10" s="72" t="s">
        <v>863</v>
      </c>
      <c r="T10" s="72" t="s">
        <v>864</v>
      </c>
      <c r="U10" s="72" t="s">
        <v>865</v>
      </c>
      <c r="V10" s="72" t="s">
        <v>866</v>
      </c>
      <c r="W10" s="72" t="s">
        <v>867</v>
      </c>
      <c r="X10" s="72" t="s">
        <v>868</v>
      </c>
      <c r="Y10" s="72" t="s">
        <v>869</v>
      </c>
      <c r="Z10" s="72" t="s">
        <v>870</v>
      </c>
      <c r="AA10" s="72" t="s">
        <v>871</v>
      </c>
      <c r="AB10" s="61" t="s">
        <v>875</v>
      </c>
      <c r="AE10" s="232" t="s">
        <v>876</v>
      </c>
      <c r="AF10" s="232" t="s">
        <v>879</v>
      </c>
    </row>
    <row r="11" spans="1:32" s="61" customFormat="1" ht="15.75" customHeight="1" x14ac:dyDescent="0.2">
      <c r="A11" s="8" t="s">
        <v>13</v>
      </c>
      <c r="B11" s="255" t="s">
        <v>14</v>
      </c>
      <c r="C11" s="255"/>
      <c r="D11" s="255"/>
      <c r="E11" s="255"/>
      <c r="F11" s="255"/>
      <c r="G11" s="255"/>
      <c r="H11" s="255"/>
      <c r="I11" s="49"/>
      <c r="J11" s="49"/>
      <c r="K11" s="49"/>
      <c r="L11" s="49"/>
      <c r="M11" s="60"/>
      <c r="N11" s="283"/>
      <c r="O11" s="284"/>
      <c r="P11" s="284"/>
      <c r="Q11" s="284"/>
      <c r="R11" s="284"/>
      <c r="S11" s="284"/>
      <c r="T11" s="284"/>
      <c r="U11" s="284"/>
      <c r="V11" s="284"/>
      <c r="W11" s="284"/>
      <c r="X11" s="284"/>
      <c r="Y11" s="284"/>
      <c r="Z11" s="284"/>
      <c r="AA11" s="286"/>
      <c r="AE11" s="233"/>
      <c r="AF11" s="234"/>
    </row>
    <row r="12" spans="1:32" ht="12.75" hidden="1" customHeight="1" x14ac:dyDescent="0.2">
      <c r="A12" s="5" t="s">
        <v>15</v>
      </c>
      <c r="B12" s="6" t="s">
        <v>16</v>
      </c>
      <c r="C12" s="4" t="s">
        <v>17</v>
      </c>
      <c r="D12" s="4">
        <v>500</v>
      </c>
      <c r="E12" s="50">
        <v>8337</v>
      </c>
      <c r="F12" s="35">
        <f>+D12*E12</f>
        <v>4168500</v>
      </c>
      <c r="G12" s="27">
        <v>8070</v>
      </c>
      <c r="H12" s="25">
        <f t="shared" ref="H12:H34" si="0">+D12*G12</f>
        <v>4035000</v>
      </c>
      <c r="I12" s="13">
        <v>13570</v>
      </c>
      <c r="J12" s="17">
        <f t="shared" ref="J12:J34" si="1">+I12*D12</f>
        <v>6785000</v>
      </c>
      <c r="K12" s="28">
        <v>6500</v>
      </c>
      <c r="L12" s="29">
        <f t="shared" ref="L12:L34" si="2">+K12*D12</f>
        <v>3250000</v>
      </c>
      <c r="M12" s="51">
        <f>ROUND(Z12,"2")</f>
        <v>7635.67</v>
      </c>
      <c r="N12" s="42">
        <f t="shared" ref="N12:N34" si="3">AVERAGE(E12,G12,I12,K12)</f>
        <v>9119.25</v>
      </c>
      <c r="O12" s="43">
        <f t="shared" ref="O12:O34" si="4">1-E12/N12</f>
        <v>8.5780080598733432E-2</v>
      </c>
      <c r="P12" s="43">
        <f t="shared" ref="P12:P34" si="5">1-G12/N12</f>
        <v>0.1150588041779752</v>
      </c>
      <c r="Q12" s="43">
        <f t="shared" ref="Q12:Q34" si="6">1-I12/N12</f>
        <v>-0.48806096992625481</v>
      </c>
      <c r="R12" s="43">
        <f t="shared" ref="R12:R34" si="7">1-K12/N12</f>
        <v>0.28722208514954628</v>
      </c>
      <c r="S12" s="21">
        <f t="shared" ref="S12:S34" si="8">STDEV(E12,G12,I12,K12)</f>
        <v>3075.8460489216077</v>
      </c>
      <c r="T12" s="22">
        <f>N12+S12</f>
        <v>12195.096048921609</v>
      </c>
      <c r="U12" s="22">
        <f>N12-S12</f>
        <v>6043.4039510783923</v>
      </c>
      <c r="V12" s="21">
        <f t="shared" ref="V12:V34" si="9">IF(AND(E12&lt;=$T12,E12&gt;=$U12),E12,"")</f>
        <v>8337</v>
      </c>
      <c r="W12" s="21">
        <f t="shared" ref="W12:W34" si="10">IF(AND(G12&lt;=$T12,G12&gt;=$U12),G12,"")</f>
        <v>8070</v>
      </c>
      <c r="X12" s="21" t="str">
        <f t="shared" ref="X12:X34" si="11">IF(AND(I12&lt;=$T12,I12&gt;=$U12),I12,"")</f>
        <v/>
      </c>
      <c r="Y12" s="21">
        <f t="shared" ref="Y12:Y34" si="12">IF(AND(K12&lt;=$T12,K12&gt;=$U12),K12,"")</f>
        <v>6500</v>
      </c>
      <c r="Z12" s="23">
        <f>AVERAGE(V12:Y12)</f>
        <v>7635.666666666667</v>
      </c>
      <c r="AA12" s="20">
        <f>COUNT(V12:Y12)</f>
        <v>3</v>
      </c>
      <c r="AB12" s="1" t="s">
        <v>863</v>
      </c>
      <c r="AE12" s="53"/>
      <c r="AF12" s="57">
        <f>+AE12*M12</f>
        <v>0</v>
      </c>
    </row>
    <row r="13" spans="1:32" ht="25.5" hidden="1" customHeight="1" x14ac:dyDescent="0.2">
      <c r="A13" s="7" t="s">
        <v>18</v>
      </c>
      <c r="B13" s="6" t="s">
        <v>19</v>
      </c>
      <c r="C13" s="4" t="s">
        <v>20</v>
      </c>
      <c r="D13" s="4">
        <v>1</v>
      </c>
      <c r="E13" s="34">
        <v>3295700</v>
      </c>
      <c r="F13" s="35">
        <f>+D13*E13</f>
        <v>3295700</v>
      </c>
      <c r="G13" s="27">
        <v>3188914</v>
      </c>
      <c r="H13" s="25">
        <f t="shared" si="0"/>
        <v>3188914</v>
      </c>
      <c r="I13" s="13">
        <v>3712534</v>
      </c>
      <c r="J13" s="17">
        <f t="shared" si="1"/>
        <v>3712534</v>
      </c>
      <c r="K13" s="33"/>
      <c r="L13" s="29">
        <f t="shared" si="2"/>
        <v>0</v>
      </c>
      <c r="M13" s="51">
        <f>IF(AA13&gt;=3,Z13,N13)</f>
        <v>3399049.3333333335</v>
      </c>
      <c r="N13" s="46">
        <f t="shared" si="3"/>
        <v>3399049.3333333335</v>
      </c>
      <c r="O13" s="43">
        <f t="shared" si="4"/>
        <v>3.0405364323436324E-2</v>
      </c>
      <c r="P13" s="43">
        <f t="shared" si="5"/>
        <v>6.1821795662865831E-2</v>
      </c>
      <c r="Q13" s="43">
        <f t="shared" si="6"/>
        <v>-9.2227159986302043E-2</v>
      </c>
      <c r="R13" s="43">
        <f t="shared" si="7"/>
        <v>1</v>
      </c>
      <c r="S13" s="21">
        <f t="shared" si="8"/>
        <v>276686.2656969683</v>
      </c>
      <c r="T13" s="22">
        <f t="shared" ref="T13:T76" si="13">N13+S13</f>
        <v>3675735.5990303019</v>
      </c>
      <c r="U13" s="22">
        <f t="shared" ref="U13:U76" si="14">N13-S13</f>
        <v>3122363.0676363651</v>
      </c>
      <c r="V13" s="21">
        <f t="shared" si="9"/>
        <v>3295700</v>
      </c>
      <c r="W13" s="21">
        <f t="shared" si="10"/>
        <v>3188914</v>
      </c>
      <c r="X13" s="21" t="str">
        <f t="shared" si="11"/>
        <v/>
      </c>
      <c r="Y13" s="21" t="str">
        <f t="shared" si="12"/>
        <v/>
      </c>
      <c r="Z13" s="23">
        <f t="shared" ref="Z13:Z76" si="15">AVERAGE(V13:Y13)</f>
        <v>3242307</v>
      </c>
      <c r="AA13" s="45">
        <f t="shared" ref="AA13:AA76" si="16">COUNT(V13:Y13)</f>
        <v>2</v>
      </c>
      <c r="AB13" s="44" t="s">
        <v>873</v>
      </c>
      <c r="AE13" s="53"/>
      <c r="AF13" s="57">
        <f t="shared" ref="AF13:AF76" si="17">+AE13*M13</f>
        <v>0</v>
      </c>
    </row>
    <row r="14" spans="1:32" ht="25.5" hidden="1" customHeight="1" x14ac:dyDescent="0.2">
      <c r="A14" s="5" t="s">
        <v>21</v>
      </c>
      <c r="B14" s="6" t="s">
        <v>22</v>
      </c>
      <c r="C14" s="4" t="s">
        <v>20</v>
      </c>
      <c r="D14" s="4">
        <v>1</v>
      </c>
      <c r="E14" s="34">
        <v>312302</v>
      </c>
      <c r="F14" s="35">
        <f t="shared" ref="F14:F33" si="18">+D14*E14</f>
        <v>312302</v>
      </c>
      <c r="G14" s="27">
        <v>305427</v>
      </c>
      <c r="H14" s="25">
        <f t="shared" si="0"/>
        <v>305427</v>
      </c>
      <c r="I14" s="13">
        <v>3578700</v>
      </c>
      <c r="J14" s="17">
        <f t="shared" si="1"/>
        <v>3578700</v>
      </c>
      <c r="K14" s="28">
        <v>850000</v>
      </c>
      <c r="L14" s="29">
        <f t="shared" si="2"/>
        <v>850000</v>
      </c>
      <c r="M14" s="47">
        <f t="shared" ref="M14:M33" si="19">Z14</f>
        <v>489243</v>
      </c>
      <c r="N14" s="42">
        <f t="shared" si="3"/>
        <v>1261607.25</v>
      </c>
      <c r="O14" s="43">
        <f t="shared" si="4"/>
        <v>0.75245703446932477</v>
      </c>
      <c r="P14" s="43">
        <f t="shared" si="5"/>
        <v>0.75790643244955991</v>
      </c>
      <c r="Q14" s="43">
        <f t="shared" si="6"/>
        <v>-1.8366197166352682</v>
      </c>
      <c r="R14" s="43">
        <f t="shared" si="7"/>
        <v>0.32625624971638356</v>
      </c>
      <c r="S14" s="21">
        <f t="shared" si="8"/>
        <v>1565652.2036649508</v>
      </c>
      <c r="T14" s="22">
        <f t="shared" si="13"/>
        <v>2827259.453664951</v>
      </c>
      <c r="U14" s="22">
        <f t="shared" si="14"/>
        <v>-304044.95366495079</v>
      </c>
      <c r="V14" s="21">
        <f t="shared" si="9"/>
        <v>312302</v>
      </c>
      <c r="W14" s="21">
        <f t="shared" si="10"/>
        <v>305427</v>
      </c>
      <c r="X14" s="21" t="str">
        <f t="shared" si="11"/>
        <v/>
      </c>
      <c r="Y14" s="21">
        <f t="shared" si="12"/>
        <v>850000</v>
      </c>
      <c r="Z14" s="23">
        <f t="shared" si="15"/>
        <v>489243</v>
      </c>
      <c r="AA14" s="20">
        <f t="shared" si="16"/>
        <v>3</v>
      </c>
      <c r="AB14" s="1" t="s">
        <v>863</v>
      </c>
      <c r="AE14" s="53"/>
      <c r="AF14" s="57">
        <f t="shared" si="17"/>
        <v>0</v>
      </c>
    </row>
    <row r="15" spans="1:32" ht="38.25" hidden="1" customHeight="1" x14ac:dyDescent="0.2">
      <c r="A15" s="5" t="s">
        <v>23</v>
      </c>
      <c r="B15" s="6" t="s">
        <v>24</v>
      </c>
      <c r="C15" s="4" t="s">
        <v>17</v>
      </c>
      <c r="D15" s="4">
        <v>20</v>
      </c>
      <c r="E15" s="34">
        <v>18491</v>
      </c>
      <c r="F15" s="35">
        <f t="shared" si="18"/>
        <v>369820</v>
      </c>
      <c r="G15" s="27">
        <v>19298</v>
      </c>
      <c r="H15" s="25">
        <f t="shared" si="0"/>
        <v>385960</v>
      </c>
      <c r="I15" s="14">
        <v>64397</v>
      </c>
      <c r="J15" s="17">
        <f t="shared" si="1"/>
        <v>1287940</v>
      </c>
      <c r="K15" s="28">
        <v>150000</v>
      </c>
      <c r="L15" s="29">
        <f t="shared" si="2"/>
        <v>3000000</v>
      </c>
      <c r="M15" s="47">
        <f t="shared" si="19"/>
        <v>34062</v>
      </c>
      <c r="N15" s="42">
        <f t="shared" si="3"/>
        <v>63046.5</v>
      </c>
      <c r="O15" s="43">
        <f t="shared" si="4"/>
        <v>0.70670854052167842</v>
      </c>
      <c r="P15" s="43">
        <f t="shared" si="5"/>
        <v>0.69390846438739662</v>
      </c>
      <c r="Q15" s="43">
        <f t="shared" si="6"/>
        <v>-2.142069742174435E-2</v>
      </c>
      <c r="R15" s="43">
        <f t="shared" si="7"/>
        <v>-1.3791963074873306</v>
      </c>
      <c r="S15" s="21">
        <f t="shared" si="8"/>
        <v>61811.160925839278</v>
      </c>
      <c r="T15" s="22">
        <f t="shared" si="13"/>
        <v>124857.66092583927</v>
      </c>
      <c r="U15" s="22">
        <f t="shared" si="14"/>
        <v>1235.3390741607218</v>
      </c>
      <c r="V15" s="21">
        <f t="shared" si="9"/>
        <v>18491</v>
      </c>
      <c r="W15" s="21">
        <f t="shared" si="10"/>
        <v>19298</v>
      </c>
      <c r="X15" s="21">
        <f t="shared" si="11"/>
        <v>64397</v>
      </c>
      <c r="Y15" s="21" t="str">
        <f t="shared" si="12"/>
        <v/>
      </c>
      <c r="Z15" s="23">
        <f t="shared" si="15"/>
        <v>34062</v>
      </c>
      <c r="AA15" s="20">
        <f t="shared" si="16"/>
        <v>3</v>
      </c>
      <c r="AB15" s="1" t="s">
        <v>863</v>
      </c>
      <c r="AE15" s="53"/>
      <c r="AF15" s="57">
        <f t="shared" si="17"/>
        <v>0</v>
      </c>
    </row>
    <row r="16" spans="1:32" ht="45.6" hidden="1" customHeight="1" x14ac:dyDescent="0.2">
      <c r="A16" s="7" t="s">
        <v>25</v>
      </c>
      <c r="B16" s="6" t="s">
        <v>26</v>
      </c>
      <c r="C16" s="4" t="s">
        <v>27</v>
      </c>
      <c r="D16" s="4">
        <v>2</v>
      </c>
      <c r="E16" s="34">
        <v>123555</v>
      </c>
      <c r="F16" s="35">
        <f t="shared" si="18"/>
        <v>247110</v>
      </c>
      <c r="G16" s="27">
        <v>127290</v>
      </c>
      <c r="H16" s="25">
        <f t="shared" si="0"/>
        <v>254580</v>
      </c>
      <c r="I16" s="13">
        <v>850000</v>
      </c>
      <c r="J16" s="17">
        <f t="shared" si="1"/>
        <v>1700000</v>
      </c>
      <c r="K16" s="28">
        <v>500000</v>
      </c>
      <c r="L16" s="29">
        <f t="shared" si="2"/>
        <v>1000000</v>
      </c>
      <c r="M16" s="47">
        <f t="shared" si="19"/>
        <v>250281.66666666666</v>
      </c>
      <c r="N16" s="42">
        <f t="shared" si="3"/>
        <v>400211.25</v>
      </c>
      <c r="O16" s="43">
        <f t="shared" si="4"/>
        <v>0.69127554510274258</v>
      </c>
      <c r="P16" s="43">
        <f t="shared" si="5"/>
        <v>0.68194297386692648</v>
      </c>
      <c r="Q16" s="43">
        <f t="shared" si="6"/>
        <v>-1.1238783267586805</v>
      </c>
      <c r="R16" s="43">
        <f t="shared" si="7"/>
        <v>-0.24934019221098858</v>
      </c>
      <c r="S16" s="21">
        <f t="shared" si="8"/>
        <v>347990.61463337869</v>
      </c>
      <c r="T16" s="22">
        <f t="shared" si="13"/>
        <v>748201.86463337869</v>
      </c>
      <c r="U16" s="22">
        <f t="shared" si="14"/>
        <v>52220.635366621311</v>
      </c>
      <c r="V16" s="21">
        <f t="shared" si="9"/>
        <v>123555</v>
      </c>
      <c r="W16" s="21">
        <f t="shared" si="10"/>
        <v>127290</v>
      </c>
      <c r="X16" s="21" t="str">
        <f t="shared" si="11"/>
        <v/>
      </c>
      <c r="Y16" s="21">
        <f t="shared" si="12"/>
        <v>500000</v>
      </c>
      <c r="Z16" s="23">
        <f t="shared" si="15"/>
        <v>250281.66666666666</v>
      </c>
      <c r="AA16" s="20">
        <f t="shared" si="16"/>
        <v>3</v>
      </c>
      <c r="AB16" s="1" t="s">
        <v>863</v>
      </c>
      <c r="AE16" s="53"/>
      <c r="AF16" s="57">
        <f t="shared" si="17"/>
        <v>0</v>
      </c>
    </row>
    <row r="17" spans="1:32" s="61" customFormat="1" ht="273" customHeight="1" x14ac:dyDescent="0.2">
      <c r="A17" s="74" t="s">
        <v>28</v>
      </c>
      <c r="B17" s="116" t="s">
        <v>29</v>
      </c>
      <c r="C17" s="75" t="s">
        <v>17</v>
      </c>
      <c r="D17" s="75">
        <v>120</v>
      </c>
      <c r="E17" s="218">
        <v>31545</v>
      </c>
      <c r="F17" s="183">
        <f t="shared" si="18"/>
        <v>3785400</v>
      </c>
      <c r="G17" s="219">
        <v>33932</v>
      </c>
      <c r="H17" s="184">
        <f t="shared" si="0"/>
        <v>4071840</v>
      </c>
      <c r="I17" s="188">
        <v>21300</v>
      </c>
      <c r="J17" s="224">
        <f t="shared" si="1"/>
        <v>2556000</v>
      </c>
      <c r="K17" s="192">
        <v>18000</v>
      </c>
      <c r="L17" s="220">
        <f t="shared" si="2"/>
        <v>2160000</v>
      </c>
      <c r="M17" s="85">
        <f t="shared" si="19"/>
        <v>26422.5</v>
      </c>
      <c r="N17" s="225">
        <f t="shared" si="3"/>
        <v>26194.25</v>
      </c>
      <c r="O17" s="226">
        <f t="shared" si="4"/>
        <v>-0.20427192990828136</v>
      </c>
      <c r="P17" s="226">
        <f t="shared" si="5"/>
        <v>-0.29539879935482016</v>
      </c>
      <c r="Q17" s="226">
        <f t="shared" si="6"/>
        <v>0.18684444105099407</v>
      </c>
      <c r="R17" s="226">
        <f t="shared" si="7"/>
        <v>0.31282628821210767</v>
      </c>
      <c r="S17" s="227">
        <f t="shared" si="8"/>
        <v>7737.4137959656782</v>
      </c>
      <c r="T17" s="228">
        <f t="shared" si="13"/>
        <v>33931.66379596568</v>
      </c>
      <c r="U17" s="228">
        <f t="shared" si="14"/>
        <v>18456.83620403432</v>
      </c>
      <c r="V17" s="227">
        <f t="shared" si="9"/>
        <v>31545</v>
      </c>
      <c r="W17" s="227" t="str">
        <f t="shared" si="10"/>
        <v/>
      </c>
      <c r="X17" s="227">
        <f t="shared" si="11"/>
        <v>21300</v>
      </c>
      <c r="Y17" s="227" t="str">
        <f t="shared" si="12"/>
        <v/>
      </c>
      <c r="Z17" s="86">
        <f t="shared" si="15"/>
        <v>26422.5</v>
      </c>
      <c r="AA17" s="229">
        <f t="shared" si="16"/>
        <v>2</v>
      </c>
      <c r="AB17" s="73" t="s">
        <v>863</v>
      </c>
      <c r="AC17" s="73"/>
      <c r="AD17" s="73"/>
      <c r="AE17" s="235">
        <v>120</v>
      </c>
      <c r="AF17" s="236">
        <f>+AE17*M17</f>
        <v>3170700</v>
      </c>
    </row>
    <row r="18" spans="1:32" ht="55.9" hidden="1" customHeight="1" x14ac:dyDescent="0.2">
      <c r="A18" s="5" t="s">
        <v>30</v>
      </c>
      <c r="B18" s="6" t="s">
        <v>31</v>
      </c>
      <c r="C18" s="4" t="s">
        <v>32</v>
      </c>
      <c r="D18" s="4">
        <v>20</v>
      </c>
      <c r="E18" s="34">
        <v>76448</v>
      </c>
      <c r="F18" s="35">
        <f t="shared" si="18"/>
        <v>1528960</v>
      </c>
      <c r="G18" s="27">
        <v>73053</v>
      </c>
      <c r="H18" s="25">
        <f t="shared" si="0"/>
        <v>1461060</v>
      </c>
      <c r="I18" s="14">
        <v>24500</v>
      </c>
      <c r="J18" s="17">
        <f t="shared" si="1"/>
        <v>490000</v>
      </c>
      <c r="K18" s="28">
        <v>30000</v>
      </c>
      <c r="L18" s="29">
        <f t="shared" si="2"/>
        <v>600000</v>
      </c>
      <c r="M18" s="47">
        <f t="shared" si="19"/>
        <v>51000.25</v>
      </c>
      <c r="N18" s="42">
        <f t="shared" si="3"/>
        <v>51000.25</v>
      </c>
      <c r="O18" s="43">
        <f t="shared" si="4"/>
        <v>-0.49897304424978306</v>
      </c>
      <c r="P18" s="43">
        <f t="shared" si="5"/>
        <v>-0.43240474311400434</v>
      </c>
      <c r="Q18" s="43">
        <f t="shared" si="6"/>
        <v>0.51961019798922559</v>
      </c>
      <c r="R18" s="43">
        <f t="shared" si="7"/>
        <v>0.41176758937456193</v>
      </c>
      <c r="S18" s="21">
        <f t="shared" si="8"/>
        <v>27551.076886091647</v>
      </c>
      <c r="T18" s="22">
        <f t="shared" si="13"/>
        <v>78551.326886091643</v>
      </c>
      <c r="U18" s="22">
        <f t="shared" si="14"/>
        <v>23449.173113908353</v>
      </c>
      <c r="V18" s="21">
        <f t="shared" si="9"/>
        <v>76448</v>
      </c>
      <c r="W18" s="21">
        <f t="shared" si="10"/>
        <v>73053</v>
      </c>
      <c r="X18" s="21">
        <f t="shared" si="11"/>
        <v>24500</v>
      </c>
      <c r="Y18" s="21">
        <f t="shared" si="12"/>
        <v>30000</v>
      </c>
      <c r="Z18" s="23">
        <f t="shared" si="15"/>
        <v>51000.25</v>
      </c>
      <c r="AA18" s="20">
        <f t="shared" si="16"/>
        <v>4</v>
      </c>
      <c r="AB18" s="1" t="s">
        <v>863</v>
      </c>
      <c r="AE18" s="53"/>
      <c r="AF18" s="57">
        <f t="shared" si="17"/>
        <v>0</v>
      </c>
    </row>
    <row r="19" spans="1:32" s="61" customFormat="1" ht="273" customHeight="1" x14ac:dyDescent="0.2">
      <c r="A19" s="76" t="s">
        <v>33</v>
      </c>
      <c r="B19" s="116" t="s">
        <v>34</v>
      </c>
      <c r="C19" s="75" t="s">
        <v>17</v>
      </c>
      <c r="D19" s="75">
        <v>50</v>
      </c>
      <c r="E19" s="218">
        <v>12667</v>
      </c>
      <c r="F19" s="183">
        <f t="shared" si="18"/>
        <v>633350</v>
      </c>
      <c r="G19" s="219">
        <v>11989</v>
      </c>
      <c r="H19" s="184">
        <f t="shared" si="0"/>
        <v>599450</v>
      </c>
      <c r="I19" s="188">
        <v>42830</v>
      </c>
      <c r="J19" s="224">
        <f t="shared" si="1"/>
        <v>2141500</v>
      </c>
      <c r="K19" s="192">
        <v>120000</v>
      </c>
      <c r="L19" s="220">
        <f t="shared" si="2"/>
        <v>6000000</v>
      </c>
      <c r="M19" s="85">
        <f t="shared" si="19"/>
        <v>22495.333333333332</v>
      </c>
      <c r="N19" s="225">
        <f t="shared" si="3"/>
        <v>46871.5</v>
      </c>
      <c r="O19" s="226">
        <f t="shared" si="4"/>
        <v>0.72975048803644005</v>
      </c>
      <c r="P19" s="226">
        <f t="shared" si="5"/>
        <v>0.74421556809575118</v>
      </c>
      <c r="Q19" s="226">
        <f t="shared" si="6"/>
        <v>8.6225104807825637E-2</v>
      </c>
      <c r="R19" s="226">
        <f t="shared" si="7"/>
        <v>-1.560191160940017</v>
      </c>
      <c r="S19" s="227">
        <f t="shared" si="8"/>
        <v>50829.28244296457</v>
      </c>
      <c r="T19" s="228">
        <f t="shared" si="13"/>
        <v>97700.78244296457</v>
      </c>
      <c r="U19" s="228">
        <f t="shared" si="14"/>
        <v>-3957.7824429645698</v>
      </c>
      <c r="V19" s="227">
        <f t="shared" si="9"/>
        <v>12667</v>
      </c>
      <c r="W19" s="227">
        <f t="shared" si="10"/>
        <v>11989</v>
      </c>
      <c r="X19" s="227">
        <f t="shared" si="11"/>
        <v>42830</v>
      </c>
      <c r="Y19" s="227" t="str">
        <f t="shared" si="12"/>
        <v/>
      </c>
      <c r="Z19" s="86">
        <f t="shared" si="15"/>
        <v>22495.333333333332</v>
      </c>
      <c r="AA19" s="229">
        <f t="shared" si="16"/>
        <v>3</v>
      </c>
      <c r="AB19" s="73" t="s">
        <v>863</v>
      </c>
      <c r="AC19" s="73"/>
      <c r="AD19" s="73"/>
      <c r="AE19" s="235">
        <v>20</v>
      </c>
      <c r="AF19" s="236">
        <f t="shared" si="17"/>
        <v>449906.66666666663</v>
      </c>
    </row>
    <row r="20" spans="1:32" ht="38.25" hidden="1" customHeight="1" x14ac:dyDescent="0.2">
      <c r="A20" s="5" t="s">
        <v>35</v>
      </c>
      <c r="B20" s="6" t="s">
        <v>36</v>
      </c>
      <c r="C20" s="4" t="s">
        <v>17</v>
      </c>
      <c r="D20" s="4">
        <v>220</v>
      </c>
      <c r="E20" s="34">
        <v>13053</v>
      </c>
      <c r="F20" s="35">
        <f t="shared" si="18"/>
        <v>2871660</v>
      </c>
      <c r="G20" s="27">
        <v>13037</v>
      </c>
      <c r="H20" s="25">
        <f t="shared" si="0"/>
        <v>2868140</v>
      </c>
      <c r="I20" s="14">
        <v>18877</v>
      </c>
      <c r="J20" s="17">
        <f t="shared" si="1"/>
        <v>4152940</v>
      </c>
      <c r="K20" s="28">
        <v>35000</v>
      </c>
      <c r="L20" s="29">
        <f t="shared" si="2"/>
        <v>7700000</v>
      </c>
      <c r="M20" s="47">
        <f t="shared" si="19"/>
        <v>14989</v>
      </c>
      <c r="N20" s="42">
        <f t="shared" si="3"/>
        <v>19991.75</v>
      </c>
      <c r="O20" s="43">
        <f t="shared" si="4"/>
        <v>0.34708067077669535</v>
      </c>
      <c r="P20" s="43">
        <f t="shared" si="5"/>
        <v>0.34788100091287655</v>
      </c>
      <c r="Q20" s="43">
        <f t="shared" si="6"/>
        <v>5.5760501206747803E-2</v>
      </c>
      <c r="R20" s="43">
        <f t="shared" si="7"/>
        <v>-0.75072217289631982</v>
      </c>
      <c r="S20" s="21">
        <f t="shared" si="8"/>
        <v>10376.335813603311</v>
      </c>
      <c r="T20" s="22">
        <f t="shared" si="13"/>
        <v>30368.085813603313</v>
      </c>
      <c r="U20" s="22">
        <f t="shared" si="14"/>
        <v>9615.4141863966888</v>
      </c>
      <c r="V20" s="21">
        <f t="shared" si="9"/>
        <v>13053</v>
      </c>
      <c r="W20" s="21">
        <f t="shared" si="10"/>
        <v>13037</v>
      </c>
      <c r="X20" s="21">
        <f t="shared" si="11"/>
        <v>18877</v>
      </c>
      <c r="Y20" s="21" t="str">
        <f t="shared" si="12"/>
        <v/>
      </c>
      <c r="Z20" s="23">
        <f t="shared" si="15"/>
        <v>14989</v>
      </c>
      <c r="AA20" s="20">
        <f t="shared" si="16"/>
        <v>3</v>
      </c>
      <c r="AB20" s="1" t="s">
        <v>863</v>
      </c>
      <c r="AE20" s="53"/>
      <c r="AF20" s="57">
        <f t="shared" si="17"/>
        <v>0</v>
      </c>
    </row>
    <row r="21" spans="1:32" s="61" customFormat="1" ht="273" customHeight="1" x14ac:dyDescent="0.2">
      <c r="A21" s="74" t="s">
        <v>37</v>
      </c>
      <c r="B21" s="116" t="s">
        <v>38</v>
      </c>
      <c r="C21" s="75" t="s">
        <v>17</v>
      </c>
      <c r="D21" s="75">
        <v>120</v>
      </c>
      <c r="E21" s="218">
        <v>17404</v>
      </c>
      <c r="F21" s="183">
        <f t="shared" si="18"/>
        <v>2088480</v>
      </c>
      <c r="G21" s="219">
        <v>18401</v>
      </c>
      <c r="H21" s="184">
        <f t="shared" si="0"/>
        <v>2208120</v>
      </c>
      <c r="I21" s="188">
        <v>16905</v>
      </c>
      <c r="J21" s="224">
        <f t="shared" si="1"/>
        <v>2028600</v>
      </c>
      <c r="K21" s="192">
        <v>14500</v>
      </c>
      <c r="L21" s="220">
        <f t="shared" si="2"/>
        <v>1740000</v>
      </c>
      <c r="M21" s="85">
        <f>N21</f>
        <v>16802.5</v>
      </c>
      <c r="N21" s="230">
        <f t="shared" si="3"/>
        <v>16802.5</v>
      </c>
      <c r="O21" s="226">
        <f t="shared" si="4"/>
        <v>-3.5798244308882676E-2</v>
      </c>
      <c r="P21" s="226">
        <f t="shared" si="5"/>
        <v>-9.5134652581461143E-2</v>
      </c>
      <c r="Q21" s="226">
        <f t="shared" si="6"/>
        <v>-6.1002826960274703E-3</v>
      </c>
      <c r="R21" s="226">
        <f t="shared" si="7"/>
        <v>0.13703317958637107</v>
      </c>
      <c r="S21" s="227">
        <f t="shared" si="8"/>
        <v>1656.2021816996457</v>
      </c>
      <c r="T21" s="228">
        <f t="shared" si="13"/>
        <v>18458.702181699646</v>
      </c>
      <c r="U21" s="228">
        <f t="shared" si="14"/>
        <v>15146.297818300354</v>
      </c>
      <c r="V21" s="227">
        <f t="shared" si="9"/>
        <v>17404</v>
      </c>
      <c r="W21" s="227">
        <f t="shared" si="10"/>
        <v>18401</v>
      </c>
      <c r="X21" s="227">
        <f t="shared" si="11"/>
        <v>16905</v>
      </c>
      <c r="Y21" s="227" t="str">
        <f t="shared" si="12"/>
        <v/>
      </c>
      <c r="Z21" s="86">
        <f t="shared" si="15"/>
        <v>17570</v>
      </c>
      <c r="AA21" s="229">
        <f t="shared" si="16"/>
        <v>3</v>
      </c>
      <c r="AB21" s="216" t="s">
        <v>873</v>
      </c>
      <c r="AC21" s="73"/>
      <c r="AD21" s="73"/>
      <c r="AE21" s="235">
        <v>150</v>
      </c>
      <c r="AF21" s="236">
        <f t="shared" si="17"/>
        <v>2520375</v>
      </c>
    </row>
    <row r="22" spans="1:32" s="61" customFormat="1" ht="273" customHeight="1" x14ac:dyDescent="0.2">
      <c r="A22" s="76" t="s">
        <v>39</v>
      </c>
      <c r="B22" s="116" t="s">
        <v>40</v>
      </c>
      <c r="C22" s="75" t="s">
        <v>41</v>
      </c>
      <c r="D22" s="75">
        <v>100</v>
      </c>
      <c r="E22" s="221">
        <v>5747</v>
      </c>
      <c r="F22" s="183">
        <f t="shared" si="18"/>
        <v>574700</v>
      </c>
      <c r="G22" s="219">
        <v>5901</v>
      </c>
      <c r="H22" s="184">
        <f t="shared" si="0"/>
        <v>590100</v>
      </c>
      <c r="I22" s="188">
        <v>15891</v>
      </c>
      <c r="J22" s="224">
        <f t="shared" si="1"/>
        <v>1589100</v>
      </c>
      <c r="K22" s="192">
        <v>6500</v>
      </c>
      <c r="L22" s="220">
        <f t="shared" si="2"/>
        <v>650000</v>
      </c>
      <c r="M22" s="85">
        <f t="shared" si="19"/>
        <v>6049.333333333333</v>
      </c>
      <c r="N22" s="225">
        <f t="shared" si="3"/>
        <v>8509.75</v>
      </c>
      <c r="O22" s="226">
        <f t="shared" si="4"/>
        <v>0.32465701107553102</v>
      </c>
      <c r="P22" s="226">
        <f t="shared" si="5"/>
        <v>0.30656012221275597</v>
      </c>
      <c r="Q22" s="226">
        <f t="shared" si="6"/>
        <v>-0.86738740856076846</v>
      </c>
      <c r="R22" s="226">
        <f t="shared" si="7"/>
        <v>0.23617027527248158</v>
      </c>
      <c r="S22" s="227">
        <f t="shared" si="8"/>
        <v>4931.5417045112099</v>
      </c>
      <c r="T22" s="228">
        <f t="shared" si="13"/>
        <v>13441.29170451121</v>
      </c>
      <c r="U22" s="228">
        <f t="shared" si="14"/>
        <v>3578.2082954887901</v>
      </c>
      <c r="V22" s="227">
        <f t="shared" si="9"/>
        <v>5747</v>
      </c>
      <c r="W22" s="227">
        <f t="shared" si="10"/>
        <v>5901</v>
      </c>
      <c r="X22" s="227" t="str">
        <f t="shared" si="11"/>
        <v/>
      </c>
      <c r="Y22" s="227">
        <f t="shared" si="12"/>
        <v>6500</v>
      </c>
      <c r="Z22" s="86">
        <f t="shared" si="15"/>
        <v>6049.333333333333</v>
      </c>
      <c r="AA22" s="229">
        <f t="shared" si="16"/>
        <v>3</v>
      </c>
      <c r="AB22" s="73" t="s">
        <v>863</v>
      </c>
      <c r="AC22" s="73"/>
      <c r="AD22" s="73"/>
      <c r="AE22" s="235">
        <v>85</v>
      </c>
      <c r="AF22" s="236">
        <f t="shared" si="17"/>
        <v>514193.33333333331</v>
      </c>
    </row>
    <row r="23" spans="1:32" ht="12.75" hidden="1" x14ac:dyDescent="0.2">
      <c r="A23" s="5" t="s">
        <v>42</v>
      </c>
      <c r="B23" s="6" t="s">
        <v>43</v>
      </c>
      <c r="C23" s="4" t="s">
        <v>17</v>
      </c>
      <c r="D23" s="4">
        <v>500</v>
      </c>
      <c r="E23" s="34">
        <v>11413</v>
      </c>
      <c r="F23" s="35">
        <f t="shared" si="18"/>
        <v>5706500</v>
      </c>
      <c r="G23" s="27">
        <v>11383</v>
      </c>
      <c r="H23" s="25">
        <f t="shared" si="0"/>
        <v>5691500</v>
      </c>
      <c r="I23" s="13">
        <v>27000</v>
      </c>
      <c r="J23" s="17">
        <f t="shared" si="1"/>
        <v>13500000</v>
      </c>
      <c r="K23" s="28">
        <v>16500</v>
      </c>
      <c r="L23" s="29">
        <f t="shared" si="2"/>
        <v>8250000</v>
      </c>
      <c r="M23" s="47">
        <f t="shared" si="19"/>
        <v>13098.666666666666</v>
      </c>
      <c r="N23" s="42">
        <f t="shared" si="3"/>
        <v>16574</v>
      </c>
      <c r="O23" s="43">
        <f t="shared" si="4"/>
        <v>0.31139133582719924</v>
      </c>
      <c r="P23" s="43">
        <f t="shared" si="5"/>
        <v>0.31320139978279238</v>
      </c>
      <c r="Q23" s="43">
        <f t="shared" si="6"/>
        <v>-0.62905756003378777</v>
      </c>
      <c r="R23" s="43">
        <f t="shared" si="7"/>
        <v>4.4648244237962542E-3</v>
      </c>
      <c r="S23" s="21">
        <f t="shared" si="8"/>
        <v>7355.0289824944493</v>
      </c>
      <c r="T23" s="22">
        <f t="shared" si="13"/>
        <v>23929.028982494448</v>
      </c>
      <c r="U23" s="22">
        <f t="shared" si="14"/>
        <v>9218.9710175055516</v>
      </c>
      <c r="V23" s="21">
        <f t="shared" si="9"/>
        <v>11413</v>
      </c>
      <c r="W23" s="21">
        <f t="shared" si="10"/>
        <v>11383</v>
      </c>
      <c r="X23" s="21" t="str">
        <f t="shared" si="11"/>
        <v/>
      </c>
      <c r="Y23" s="21">
        <f t="shared" si="12"/>
        <v>16500</v>
      </c>
      <c r="Z23" s="23">
        <f t="shared" si="15"/>
        <v>13098.666666666666</v>
      </c>
      <c r="AA23" s="20">
        <f t="shared" si="16"/>
        <v>3</v>
      </c>
      <c r="AB23" s="1" t="s">
        <v>863</v>
      </c>
      <c r="AE23" s="53"/>
      <c r="AF23" s="57">
        <f t="shared" si="17"/>
        <v>0</v>
      </c>
    </row>
    <row r="24" spans="1:32" s="61" customFormat="1" ht="273" customHeight="1" x14ac:dyDescent="0.2">
      <c r="A24" s="74" t="s">
        <v>44</v>
      </c>
      <c r="B24" s="116" t="s">
        <v>45</v>
      </c>
      <c r="C24" s="75" t="s">
        <v>20</v>
      </c>
      <c r="D24" s="75">
        <v>20</v>
      </c>
      <c r="E24" s="218">
        <v>97897</v>
      </c>
      <c r="F24" s="183">
        <f t="shared" si="18"/>
        <v>1957940</v>
      </c>
      <c r="G24" s="219">
        <v>104429</v>
      </c>
      <c r="H24" s="184">
        <f t="shared" si="0"/>
        <v>2088580</v>
      </c>
      <c r="I24" s="188">
        <v>45121</v>
      </c>
      <c r="J24" s="224">
        <f t="shared" si="1"/>
        <v>902420</v>
      </c>
      <c r="K24" s="192">
        <v>100000</v>
      </c>
      <c r="L24" s="220">
        <f t="shared" si="2"/>
        <v>2000000</v>
      </c>
      <c r="M24" s="85">
        <f t="shared" si="19"/>
        <v>100775.33333333333</v>
      </c>
      <c r="N24" s="225">
        <f t="shared" si="3"/>
        <v>86861.75</v>
      </c>
      <c r="O24" s="226">
        <f t="shared" si="4"/>
        <v>-0.12704383690174326</v>
      </c>
      <c r="P24" s="226">
        <f t="shared" si="5"/>
        <v>-0.20224379545657323</v>
      </c>
      <c r="Q24" s="226">
        <f t="shared" si="6"/>
        <v>0.48054235610035489</v>
      </c>
      <c r="R24" s="226">
        <f t="shared" si="7"/>
        <v>-0.1512547237420383</v>
      </c>
      <c r="S24" s="227">
        <f t="shared" si="8"/>
        <v>27960.02407456045</v>
      </c>
      <c r="T24" s="228">
        <f t="shared" si="13"/>
        <v>114821.77407456045</v>
      </c>
      <c r="U24" s="228">
        <f t="shared" si="14"/>
        <v>58901.725925439547</v>
      </c>
      <c r="V24" s="227">
        <f t="shared" si="9"/>
        <v>97897</v>
      </c>
      <c r="W24" s="227">
        <f t="shared" si="10"/>
        <v>104429</v>
      </c>
      <c r="X24" s="227" t="str">
        <f t="shared" si="11"/>
        <v/>
      </c>
      <c r="Y24" s="227">
        <f t="shared" si="12"/>
        <v>100000</v>
      </c>
      <c r="Z24" s="86">
        <f t="shared" si="15"/>
        <v>100775.33333333333</v>
      </c>
      <c r="AA24" s="229">
        <f t="shared" si="16"/>
        <v>3</v>
      </c>
      <c r="AB24" s="73" t="s">
        <v>863</v>
      </c>
      <c r="AC24" s="73"/>
      <c r="AD24" s="73"/>
      <c r="AE24" s="235">
        <v>12</v>
      </c>
      <c r="AF24" s="236">
        <f t="shared" si="17"/>
        <v>1209304</v>
      </c>
    </row>
    <row r="25" spans="1:32" ht="25.5" hidden="1" x14ac:dyDescent="0.2">
      <c r="A25" s="7" t="s">
        <v>46</v>
      </c>
      <c r="B25" s="6" t="s">
        <v>47</v>
      </c>
      <c r="C25" s="4" t="s">
        <v>17</v>
      </c>
      <c r="D25" s="4">
        <v>500</v>
      </c>
      <c r="E25" s="34">
        <v>56010</v>
      </c>
      <c r="F25" s="35">
        <f t="shared" si="18"/>
        <v>28005000</v>
      </c>
      <c r="G25" s="27">
        <v>60071</v>
      </c>
      <c r="H25" s="25">
        <f t="shared" si="0"/>
        <v>30035500</v>
      </c>
      <c r="I25" s="13">
        <v>34598</v>
      </c>
      <c r="J25" s="17">
        <f t="shared" si="1"/>
        <v>17299000</v>
      </c>
      <c r="K25" s="28">
        <v>30000</v>
      </c>
      <c r="L25" s="29">
        <f t="shared" si="2"/>
        <v>15000000</v>
      </c>
      <c r="M25" s="47">
        <f t="shared" si="19"/>
        <v>50226.333333333336</v>
      </c>
      <c r="N25" s="42">
        <f t="shared" si="3"/>
        <v>45169.75</v>
      </c>
      <c r="O25" s="43">
        <f t="shared" si="4"/>
        <v>-0.23998915203205695</v>
      </c>
      <c r="P25" s="43">
        <f t="shared" si="5"/>
        <v>-0.32989445369965509</v>
      </c>
      <c r="Q25" s="43">
        <f t="shared" si="6"/>
        <v>0.23404490837341363</v>
      </c>
      <c r="R25" s="43">
        <f t="shared" si="7"/>
        <v>0.33583869735829841</v>
      </c>
      <c r="S25" s="21">
        <f t="shared" si="8"/>
        <v>15071.402110730553</v>
      </c>
      <c r="T25" s="22">
        <f t="shared" si="13"/>
        <v>60241.152110730553</v>
      </c>
      <c r="U25" s="22">
        <f t="shared" si="14"/>
        <v>30098.347889269447</v>
      </c>
      <c r="V25" s="21">
        <f t="shared" si="9"/>
        <v>56010</v>
      </c>
      <c r="W25" s="21">
        <f t="shared" si="10"/>
        <v>60071</v>
      </c>
      <c r="X25" s="21">
        <f t="shared" si="11"/>
        <v>34598</v>
      </c>
      <c r="Y25" s="21" t="str">
        <f t="shared" si="12"/>
        <v/>
      </c>
      <c r="Z25" s="23">
        <f t="shared" si="15"/>
        <v>50226.333333333336</v>
      </c>
      <c r="AA25" s="20">
        <f t="shared" si="16"/>
        <v>3</v>
      </c>
      <c r="AB25" s="1" t="s">
        <v>863</v>
      </c>
      <c r="AE25" s="53"/>
      <c r="AF25" s="57">
        <f t="shared" si="17"/>
        <v>0</v>
      </c>
    </row>
    <row r="26" spans="1:32" ht="25.5" hidden="1" x14ac:dyDescent="0.2">
      <c r="A26" s="5" t="s">
        <v>48</v>
      </c>
      <c r="B26" s="6" t="s">
        <v>49</v>
      </c>
      <c r="C26" s="4" t="s">
        <v>20</v>
      </c>
      <c r="D26" s="4">
        <v>15</v>
      </c>
      <c r="E26" s="34">
        <v>194510.8</v>
      </c>
      <c r="F26" s="35">
        <f t="shared" si="18"/>
        <v>2917662</v>
      </c>
      <c r="G26" s="27">
        <v>194963</v>
      </c>
      <c r="H26" s="25">
        <f t="shared" si="0"/>
        <v>2924445</v>
      </c>
      <c r="I26" s="13">
        <v>950000</v>
      </c>
      <c r="J26" s="17">
        <f t="shared" si="1"/>
        <v>14250000</v>
      </c>
      <c r="K26" s="28">
        <v>350000</v>
      </c>
      <c r="L26" s="29">
        <f t="shared" si="2"/>
        <v>5250000</v>
      </c>
      <c r="M26" s="47">
        <f t="shared" si="19"/>
        <v>246491.26666666669</v>
      </c>
      <c r="N26" s="42">
        <f t="shared" si="3"/>
        <v>422368.45</v>
      </c>
      <c r="O26" s="43">
        <f t="shared" si="4"/>
        <v>0.53947601910133214</v>
      </c>
      <c r="P26" s="43">
        <f t="shared" si="5"/>
        <v>0.53840538989121933</v>
      </c>
      <c r="Q26" s="43">
        <f t="shared" si="6"/>
        <v>-1.2492210296484028</v>
      </c>
      <c r="R26" s="43">
        <f t="shared" si="7"/>
        <v>0.17133962065585162</v>
      </c>
      <c r="S26" s="21">
        <f t="shared" si="8"/>
        <v>359288.45999838354</v>
      </c>
      <c r="T26" s="22">
        <f t="shared" si="13"/>
        <v>781656.90999838361</v>
      </c>
      <c r="U26" s="22">
        <f t="shared" si="14"/>
        <v>63079.990001616476</v>
      </c>
      <c r="V26" s="21">
        <f t="shared" si="9"/>
        <v>194510.8</v>
      </c>
      <c r="W26" s="21">
        <f t="shared" si="10"/>
        <v>194963</v>
      </c>
      <c r="X26" s="21" t="str">
        <f t="shared" si="11"/>
        <v/>
      </c>
      <c r="Y26" s="21">
        <f t="shared" si="12"/>
        <v>350000</v>
      </c>
      <c r="Z26" s="23">
        <f t="shared" si="15"/>
        <v>246491.26666666669</v>
      </c>
      <c r="AA26" s="20">
        <f t="shared" si="16"/>
        <v>3</v>
      </c>
      <c r="AB26" s="1" t="s">
        <v>863</v>
      </c>
      <c r="AE26" s="53"/>
      <c r="AF26" s="57">
        <f t="shared" si="17"/>
        <v>0</v>
      </c>
    </row>
    <row r="27" spans="1:32" s="61" customFormat="1" ht="273" customHeight="1" x14ac:dyDescent="0.2">
      <c r="A27" s="74" t="s">
        <v>50</v>
      </c>
      <c r="B27" s="116" t="s">
        <v>51</v>
      </c>
      <c r="C27" s="75" t="s">
        <v>20</v>
      </c>
      <c r="D27" s="75">
        <v>90</v>
      </c>
      <c r="E27" s="218">
        <v>6213</v>
      </c>
      <c r="F27" s="183">
        <f t="shared" si="18"/>
        <v>559170</v>
      </c>
      <c r="G27" s="219">
        <v>6314</v>
      </c>
      <c r="H27" s="184">
        <f t="shared" si="0"/>
        <v>568260</v>
      </c>
      <c r="I27" s="188">
        <v>28500</v>
      </c>
      <c r="J27" s="224">
        <f t="shared" si="1"/>
        <v>2565000</v>
      </c>
      <c r="K27" s="192">
        <v>90000</v>
      </c>
      <c r="L27" s="220">
        <f t="shared" si="2"/>
        <v>8100000</v>
      </c>
      <c r="M27" s="85">
        <f t="shared" si="19"/>
        <v>13675.666666666666</v>
      </c>
      <c r="N27" s="225">
        <f t="shared" si="3"/>
        <v>32756.75</v>
      </c>
      <c r="O27" s="226">
        <f t="shared" si="4"/>
        <v>0.81032916879727079</v>
      </c>
      <c r="P27" s="226">
        <f t="shared" si="5"/>
        <v>0.80724583482793622</v>
      </c>
      <c r="Q27" s="226">
        <f t="shared" si="6"/>
        <v>0.12995031558381098</v>
      </c>
      <c r="R27" s="226">
        <f t="shared" si="7"/>
        <v>-1.7475253192090179</v>
      </c>
      <c r="S27" s="227">
        <f t="shared" si="8"/>
        <v>39575.662903481476</v>
      </c>
      <c r="T27" s="228">
        <f t="shared" si="13"/>
        <v>72332.412903481483</v>
      </c>
      <c r="U27" s="228">
        <f t="shared" si="14"/>
        <v>-6818.912903481476</v>
      </c>
      <c r="V27" s="227">
        <f t="shared" si="9"/>
        <v>6213</v>
      </c>
      <c r="W27" s="227">
        <f t="shared" si="10"/>
        <v>6314</v>
      </c>
      <c r="X27" s="227">
        <f t="shared" si="11"/>
        <v>28500</v>
      </c>
      <c r="Y27" s="227" t="str">
        <f t="shared" si="12"/>
        <v/>
      </c>
      <c r="Z27" s="86">
        <f t="shared" si="15"/>
        <v>13675.666666666666</v>
      </c>
      <c r="AA27" s="229">
        <f t="shared" si="16"/>
        <v>3</v>
      </c>
      <c r="AB27" s="73" t="s">
        <v>863</v>
      </c>
      <c r="AC27" s="73"/>
      <c r="AD27" s="73"/>
      <c r="AE27" s="235">
        <v>30</v>
      </c>
      <c r="AF27" s="236">
        <f t="shared" si="17"/>
        <v>410270</v>
      </c>
    </row>
    <row r="28" spans="1:32" s="61" customFormat="1" ht="273" customHeight="1" x14ac:dyDescent="0.2">
      <c r="A28" s="76" t="s">
        <v>52</v>
      </c>
      <c r="B28" s="116" t="s">
        <v>53</v>
      </c>
      <c r="C28" s="75" t="s">
        <v>20</v>
      </c>
      <c r="D28" s="75">
        <v>80</v>
      </c>
      <c r="E28" s="218">
        <v>13779</v>
      </c>
      <c r="F28" s="183">
        <f t="shared" si="18"/>
        <v>1102320</v>
      </c>
      <c r="G28" s="219">
        <v>14462</v>
      </c>
      <c r="H28" s="184">
        <f t="shared" si="0"/>
        <v>1156960</v>
      </c>
      <c r="I28" s="188">
        <v>41209</v>
      </c>
      <c r="J28" s="224">
        <f t="shared" si="1"/>
        <v>3296720</v>
      </c>
      <c r="K28" s="192">
        <v>100000</v>
      </c>
      <c r="L28" s="220">
        <f t="shared" si="2"/>
        <v>8000000</v>
      </c>
      <c r="M28" s="85">
        <f t="shared" si="19"/>
        <v>23150</v>
      </c>
      <c r="N28" s="225">
        <f t="shared" si="3"/>
        <v>42362.5</v>
      </c>
      <c r="O28" s="226">
        <f t="shared" si="4"/>
        <v>0.67473591029802304</v>
      </c>
      <c r="P28" s="226">
        <f t="shared" si="5"/>
        <v>0.65861316022425487</v>
      </c>
      <c r="Q28" s="226">
        <f t="shared" si="6"/>
        <v>2.7229271171437031E-2</v>
      </c>
      <c r="R28" s="226">
        <f t="shared" si="7"/>
        <v>-1.3605783416937149</v>
      </c>
      <c r="S28" s="227">
        <f t="shared" si="8"/>
        <v>40492.247574895948</v>
      </c>
      <c r="T28" s="228">
        <f t="shared" si="13"/>
        <v>82854.74757489594</v>
      </c>
      <c r="U28" s="228">
        <f t="shared" si="14"/>
        <v>1870.2524251040522</v>
      </c>
      <c r="V28" s="227">
        <f t="shared" si="9"/>
        <v>13779</v>
      </c>
      <c r="W28" s="227">
        <f t="shared" si="10"/>
        <v>14462</v>
      </c>
      <c r="X28" s="227">
        <f t="shared" si="11"/>
        <v>41209</v>
      </c>
      <c r="Y28" s="227" t="str">
        <f t="shared" si="12"/>
        <v/>
      </c>
      <c r="Z28" s="86">
        <f t="shared" si="15"/>
        <v>23150</v>
      </c>
      <c r="AA28" s="229">
        <f t="shared" si="16"/>
        <v>3</v>
      </c>
      <c r="AB28" s="73" t="s">
        <v>863</v>
      </c>
      <c r="AC28" s="73"/>
      <c r="AD28" s="73"/>
      <c r="AE28" s="235">
        <v>25</v>
      </c>
      <c r="AF28" s="236">
        <f t="shared" si="17"/>
        <v>578750</v>
      </c>
    </row>
    <row r="29" spans="1:32" s="61" customFormat="1" ht="273" customHeight="1" x14ac:dyDescent="0.2">
      <c r="A29" s="74" t="s">
        <v>54</v>
      </c>
      <c r="B29" s="116" t="s">
        <v>55</v>
      </c>
      <c r="C29" s="75" t="s">
        <v>20</v>
      </c>
      <c r="D29" s="75">
        <v>20</v>
      </c>
      <c r="E29" s="218">
        <v>35274</v>
      </c>
      <c r="F29" s="183">
        <f t="shared" si="18"/>
        <v>705480</v>
      </c>
      <c r="G29" s="219">
        <v>35396</v>
      </c>
      <c r="H29" s="184">
        <f t="shared" si="0"/>
        <v>707920</v>
      </c>
      <c r="I29" s="188">
        <v>39400</v>
      </c>
      <c r="J29" s="224">
        <f t="shared" si="1"/>
        <v>788000</v>
      </c>
      <c r="K29" s="192">
        <v>120000</v>
      </c>
      <c r="L29" s="220">
        <f t="shared" si="2"/>
        <v>2400000</v>
      </c>
      <c r="M29" s="85">
        <f t="shared" si="19"/>
        <v>36690</v>
      </c>
      <c r="N29" s="225">
        <f t="shared" si="3"/>
        <v>57517.5</v>
      </c>
      <c r="O29" s="226">
        <f t="shared" si="4"/>
        <v>0.38672577911070549</v>
      </c>
      <c r="P29" s="226">
        <f t="shared" si="5"/>
        <v>0.38460468553049076</v>
      </c>
      <c r="Q29" s="226">
        <f t="shared" si="6"/>
        <v>0.31499108966836176</v>
      </c>
      <c r="R29" s="226">
        <f t="shared" si="7"/>
        <v>-1.0863215543095581</v>
      </c>
      <c r="S29" s="227">
        <f t="shared" si="8"/>
        <v>41699.083391204978</v>
      </c>
      <c r="T29" s="228">
        <f t="shared" si="13"/>
        <v>99216.583391204971</v>
      </c>
      <c r="U29" s="228">
        <f t="shared" si="14"/>
        <v>15818.416608795022</v>
      </c>
      <c r="V29" s="227">
        <f t="shared" si="9"/>
        <v>35274</v>
      </c>
      <c r="W29" s="227">
        <f t="shared" si="10"/>
        <v>35396</v>
      </c>
      <c r="X29" s="227">
        <f t="shared" si="11"/>
        <v>39400</v>
      </c>
      <c r="Y29" s="227" t="str">
        <f t="shared" si="12"/>
        <v/>
      </c>
      <c r="Z29" s="86">
        <f t="shared" si="15"/>
        <v>36690</v>
      </c>
      <c r="AA29" s="229">
        <f t="shared" si="16"/>
        <v>3</v>
      </c>
      <c r="AB29" s="73" t="s">
        <v>863</v>
      </c>
      <c r="AC29" s="73"/>
      <c r="AD29" s="73"/>
      <c r="AE29" s="235">
        <v>10</v>
      </c>
      <c r="AF29" s="236">
        <f t="shared" si="17"/>
        <v>366900</v>
      </c>
    </row>
    <row r="30" spans="1:32" s="61" customFormat="1" ht="273" customHeight="1" x14ac:dyDescent="0.2">
      <c r="A30" s="74" t="s">
        <v>56</v>
      </c>
      <c r="B30" s="116" t="s">
        <v>57</v>
      </c>
      <c r="C30" s="75" t="s">
        <v>20</v>
      </c>
      <c r="D30" s="75">
        <v>20</v>
      </c>
      <c r="E30" s="218">
        <v>31336</v>
      </c>
      <c r="F30" s="183">
        <f t="shared" si="18"/>
        <v>626720</v>
      </c>
      <c r="G30" s="219">
        <v>31855</v>
      </c>
      <c r="H30" s="184">
        <f t="shared" si="0"/>
        <v>637100</v>
      </c>
      <c r="I30" s="188">
        <v>39400</v>
      </c>
      <c r="J30" s="224">
        <f t="shared" si="1"/>
        <v>788000</v>
      </c>
      <c r="K30" s="192">
        <v>150000</v>
      </c>
      <c r="L30" s="220">
        <f t="shared" si="2"/>
        <v>3000000</v>
      </c>
      <c r="M30" s="85">
        <f t="shared" si="19"/>
        <v>34197</v>
      </c>
      <c r="N30" s="225">
        <f t="shared" si="3"/>
        <v>63147.75</v>
      </c>
      <c r="O30" s="226">
        <f t="shared" si="4"/>
        <v>0.50376695923449377</v>
      </c>
      <c r="P30" s="226">
        <f t="shared" si="5"/>
        <v>0.49554813908650741</v>
      </c>
      <c r="Q30" s="226">
        <f t="shared" si="6"/>
        <v>0.37606644733977057</v>
      </c>
      <c r="R30" s="226">
        <f t="shared" si="7"/>
        <v>-1.3753815456607716</v>
      </c>
      <c r="S30" s="227">
        <f t="shared" si="8"/>
        <v>58018.653898983212</v>
      </c>
      <c r="T30" s="228">
        <f t="shared" si="13"/>
        <v>121166.4038989832</v>
      </c>
      <c r="U30" s="228">
        <f t="shared" si="14"/>
        <v>5129.0961010167885</v>
      </c>
      <c r="V30" s="227">
        <f t="shared" si="9"/>
        <v>31336</v>
      </c>
      <c r="W30" s="227">
        <f t="shared" si="10"/>
        <v>31855</v>
      </c>
      <c r="X30" s="227">
        <f t="shared" si="11"/>
        <v>39400</v>
      </c>
      <c r="Y30" s="227" t="str">
        <f t="shared" si="12"/>
        <v/>
      </c>
      <c r="Z30" s="86">
        <f t="shared" si="15"/>
        <v>34197</v>
      </c>
      <c r="AA30" s="229">
        <f t="shared" si="16"/>
        <v>3</v>
      </c>
      <c r="AB30" s="73" t="s">
        <v>863</v>
      </c>
      <c r="AC30" s="73"/>
      <c r="AD30" s="73"/>
      <c r="AE30" s="235">
        <v>10</v>
      </c>
      <c r="AF30" s="236">
        <f t="shared" si="17"/>
        <v>341970</v>
      </c>
    </row>
    <row r="31" spans="1:32" s="61" customFormat="1" ht="273" customHeight="1" x14ac:dyDescent="0.2">
      <c r="A31" s="76" t="s">
        <v>58</v>
      </c>
      <c r="B31" s="116" t="s">
        <v>59</v>
      </c>
      <c r="C31" s="75" t="s">
        <v>17</v>
      </c>
      <c r="D31" s="75">
        <v>120</v>
      </c>
      <c r="E31" s="218">
        <v>127009</v>
      </c>
      <c r="F31" s="183">
        <f t="shared" si="18"/>
        <v>15241080</v>
      </c>
      <c r="G31" s="219">
        <v>138430</v>
      </c>
      <c r="H31" s="184">
        <f t="shared" si="0"/>
        <v>16611600</v>
      </c>
      <c r="I31" s="188">
        <v>34209</v>
      </c>
      <c r="J31" s="224">
        <f t="shared" si="1"/>
        <v>4105080</v>
      </c>
      <c r="K31" s="192">
        <v>120000</v>
      </c>
      <c r="L31" s="220">
        <f t="shared" si="2"/>
        <v>14400000</v>
      </c>
      <c r="M31" s="85">
        <f t="shared" si="19"/>
        <v>128479.66666666667</v>
      </c>
      <c r="N31" s="225">
        <f t="shared" si="3"/>
        <v>104912</v>
      </c>
      <c r="O31" s="226">
        <f t="shared" si="4"/>
        <v>-0.21062414213817293</v>
      </c>
      <c r="P31" s="226">
        <f t="shared" si="5"/>
        <v>-0.31948680799145945</v>
      </c>
      <c r="Q31" s="226">
        <f t="shared" si="6"/>
        <v>0.6739267195363734</v>
      </c>
      <c r="R31" s="226">
        <f t="shared" si="7"/>
        <v>-0.14381576940674079</v>
      </c>
      <c r="S31" s="227">
        <f t="shared" si="8"/>
        <v>47743.396353143267</v>
      </c>
      <c r="T31" s="228">
        <f t="shared" si="13"/>
        <v>152655.39635314327</v>
      </c>
      <c r="U31" s="228">
        <f t="shared" si="14"/>
        <v>57168.603646856733</v>
      </c>
      <c r="V31" s="227">
        <f t="shared" si="9"/>
        <v>127009</v>
      </c>
      <c r="W31" s="227">
        <f t="shared" si="10"/>
        <v>138430</v>
      </c>
      <c r="X31" s="227" t="str">
        <f t="shared" si="11"/>
        <v/>
      </c>
      <c r="Y31" s="227">
        <f t="shared" si="12"/>
        <v>120000</v>
      </c>
      <c r="Z31" s="86">
        <f t="shared" si="15"/>
        <v>128479.66666666667</v>
      </c>
      <c r="AA31" s="229">
        <f t="shared" si="16"/>
        <v>3</v>
      </c>
      <c r="AB31" s="73" t="s">
        <v>863</v>
      </c>
      <c r="AC31" s="73"/>
      <c r="AD31" s="73"/>
      <c r="AE31" s="235">
        <v>20</v>
      </c>
      <c r="AF31" s="236">
        <f t="shared" si="17"/>
        <v>2569593.3333333335</v>
      </c>
    </row>
    <row r="32" spans="1:32" s="61" customFormat="1" ht="273" customHeight="1" x14ac:dyDescent="0.2">
      <c r="A32" s="74" t="s">
        <v>60</v>
      </c>
      <c r="B32" s="116" t="s">
        <v>61</v>
      </c>
      <c r="C32" s="75" t="s">
        <v>17</v>
      </c>
      <c r="D32" s="75">
        <v>120</v>
      </c>
      <c r="E32" s="218">
        <v>8465</v>
      </c>
      <c r="F32" s="183">
        <f t="shared" si="18"/>
        <v>1015800</v>
      </c>
      <c r="G32" s="219">
        <v>9198</v>
      </c>
      <c r="H32" s="184">
        <f t="shared" si="0"/>
        <v>1103760</v>
      </c>
      <c r="I32" s="188">
        <v>4500</v>
      </c>
      <c r="J32" s="224">
        <f t="shared" si="1"/>
        <v>540000</v>
      </c>
      <c r="K32" s="188">
        <v>12000</v>
      </c>
      <c r="L32" s="220">
        <f t="shared" si="2"/>
        <v>1440000</v>
      </c>
      <c r="M32" s="85">
        <f t="shared" si="19"/>
        <v>8831.5</v>
      </c>
      <c r="N32" s="225">
        <f t="shared" si="3"/>
        <v>8540.75</v>
      </c>
      <c r="O32" s="226">
        <f t="shared" si="4"/>
        <v>8.8692445042882762E-3</v>
      </c>
      <c r="P32" s="226">
        <f t="shared" si="5"/>
        <v>-7.6954600005854301E-2</v>
      </c>
      <c r="Q32" s="226">
        <f t="shared" si="6"/>
        <v>0.47311418786406345</v>
      </c>
      <c r="R32" s="226">
        <f t="shared" si="7"/>
        <v>-0.40502883236249754</v>
      </c>
      <c r="S32" s="227">
        <f t="shared" si="8"/>
        <v>3094.715213068886</v>
      </c>
      <c r="T32" s="228">
        <f t="shared" si="13"/>
        <v>11635.465213068886</v>
      </c>
      <c r="U32" s="228">
        <f t="shared" si="14"/>
        <v>5446.0347869311136</v>
      </c>
      <c r="V32" s="227">
        <f t="shared" si="9"/>
        <v>8465</v>
      </c>
      <c r="W32" s="227">
        <f t="shared" si="10"/>
        <v>9198</v>
      </c>
      <c r="X32" s="227" t="str">
        <f t="shared" si="11"/>
        <v/>
      </c>
      <c r="Y32" s="227" t="str">
        <f t="shared" si="12"/>
        <v/>
      </c>
      <c r="Z32" s="86">
        <f t="shared" si="15"/>
        <v>8831.5</v>
      </c>
      <c r="AA32" s="229">
        <f t="shared" si="16"/>
        <v>2</v>
      </c>
      <c r="AB32" s="73" t="s">
        <v>863</v>
      </c>
      <c r="AC32" s="73"/>
      <c r="AD32" s="73"/>
      <c r="AE32" s="235">
        <v>150</v>
      </c>
      <c r="AF32" s="236">
        <f t="shared" si="17"/>
        <v>1324725</v>
      </c>
    </row>
    <row r="33" spans="1:32" s="61" customFormat="1" ht="273" customHeight="1" x14ac:dyDescent="0.2">
      <c r="A33" s="76" t="s">
        <v>874</v>
      </c>
      <c r="B33" s="116" t="s">
        <v>63</v>
      </c>
      <c r="C33" s="75" t="s">
        <v>20</v>
      </c>
      <c r="D33" s="75">
        <v>20</v>
      </c>
      <c r="E33" s="218">
        <v>256500</v>
      </c>
      <c r="F33" s="183">
        <f t="shared" si="18"/>
        <v>5130000</v>
      </c>
      <c r="G33" s="219">
        <v>234103</v>
      </c>
      <c r="H33" s="184">
        <f t="shared" si="0"/>
        <v>4682060</v>
      </c>
      <c r="I33" s="188">
        <v>150000</v>
      </c>
      <c r="J33" s="224">
        <f t="shared" si="1"/>
        <v>3000000</v>
      </c>
      <c r="K33" s="188">
        <v>120000</v>
      </c>
      <c r="L33" s="220">
        <f t="shared" si="2"/>
        <v>2400000</v>
      </c>
      <c r="M33" s="85">
        <f t="shared" si="19"/>
        <v>192051.5</v>
      </c>
      <c r="N33" s="225">
        <f t="shared" si="3"/>
        <v>190150.75</v>
      </c>
      <c r="O33" s="226">
        <f t="shared" si="4"/>
        <v>-0.34892973075309985</v>
      </c>
      <c r="P33" s="226">
        <f t="shared" si="5"/>
        <v>-0.23114423687521612</v>
      </c>
      <c r="Q33" s="226">
        <f t="shared" si="6"/>
        <v>0.21115220423795333</v>
      </c>
      <c r="R33" s="226">
        <f t="shared" si="7"/>
        <v>0.36892176339036264</v>
      </c>
      <c r="S33" s="227">
        <f t="shared" si="8"/>
        <v>65491.052077745706</v>
      </c>
      <c r="T33" s="228">
        <f t="shared" si="13"/>
        <v>255641.8020777457</v>
      </c>
      <c r="U33" s="228">
        <f t="shared" si="14"/>
        <v>124659.6979222543</v>
      </c>
      <c r="V33" s="227" t="str">
        <f t="shared" si="9"/>
        <v/>
      </c>
      <c r="W33" s="227">
        <f t="shared" si="10"/>
        <v>234103</v>
      </c>
      <c r="X33" s="227">
        <f t="shared" si="11"/>
        <v>150000</v>
      </c>
      <c r="Y33" s="227" t="str">
        <f t="shared" si="12"/>
        <v/>
      </c>
      <c r="Z33" s="86">
        <f t="shared" si="15"/>
        <v>192051.5</v>
      </c>
      <c r="AA33" s="229">
        <f t="shared" si="16"/>
        <v>2</v>
      </c>
      <c r="AB33" s="73" t="s">
        <v>863</v>
      </c>
      <c r="AC33" s="73"/>
      <c r="AD33" s="73"/>
      <c r="AE33" s="235">
        <v>10</v>
      </c>
      <c r="AF33" s="236">
        <f t="shared" si="17"/>
        <v>1920515</v>
      </c>
    </row>
    <row r="34" spans="1:32" s="61" customFormat="1" ht="273" customHeight="1" x14ac:dyDescent="0.2">
      <c r="A34" s="76" t="s">
        <v>62</v>
      </c>
      <c r="B34" s="116" t="s">
        <v>64</v>
      </c>
      <c r="C34" s="75" t="s">
        <v>17</v>
      </c>
      <c r="D34" s="75">
        <v>30</v>
      </c>
      <c r="E34" s="218">
        <v>128200</v>
      </c>
      <c r="F34" s="183">
        <f>+D34*E34</f>
        <v>3846000</v>
      </c>
      <c r="G34" s="219">
        <v>138864</v>
      </c>
      <c r="H34" s="184">
        <f t="shared" si="0"/>
        <v>4165920</v>
      </c>
      <c r="I34" s="188">
        <v>125500</v>
      </c>
      <c r="J34" s="224">
        <f t="shared" si="1"/>
        <v>3765000</v>
      </c>
      <c r="K34" s="192">
        <v>140000</v>
      </c>
      <c r="L34" s="220">
        <f t="shared" si="2"/>
        <v>4200000</v>
      </c>
      <c r="M34" s="85">
        <f>N34</f>
        <v>133141</v>
      </c>
      <c r="N34" s="230">
        <f t="shared" si="3"/>
        <v>133141</v>
      </c>
      <c r="O34" s="226">
        <f t="shared" si="4"/>
        <v>3.7111032664618682E-2</v>
      </c>
      <c r="P34" s="226">
        <f t="shared" si="5"/>
        <v>-4.2984505148677021E-2</v>
      </c>
      <c r="Q34" s="226">
        <f t="shared" si="6"/>
        <v>5.7390285486814685E-2</v>
      </c>
      <c r="R34" s="226">
        <f t="shared" si="7"/>
        <v>-5.1516813002756567E-2</v>
      </c>
      <c r="S34" s="227">
        <f t="shared" si="8"/>
        <v>7361.9963777949979</v>
      </c>
      <c r="T34" s="228">
        <f t="shared" si="13"/>
        <v>140502.996377795</v>
      </c>
      <c r="U34" s="228">
        <f t="shared" si="14"/>
        <v>125779.003622205</v>
      </c>
      <c r="V34" s="227">
        <f t="shared" si="9"/>
        <v>128200</v>
      </c>
      <c r="W34" s="227">
        <f t="shared" si="10"/>
        <v>138864</v>
      </c>
      <c r="X34" s="227" t="str">
        <f t="shared" si="11"/>
        <v/>
      </c>
      <c r="Y34" s="227">
        <f t="shared" si="12"/>
        <v>140000</v>
      </c>
      <c r="Z34" s="86">
        <f t="shared" si="15"/>
        <v>135688</v>
      </c>
      <c r="AA34" s="229">
        <f t="shared" si="16"/>
        <v>3</v>
      </c>
      <c r="AB34" s="216" t="s">
        <v>873</v>
      </c>
      <c r="AC34" s="73"/>
      <c r="AD34" s="73"/>
      <c r="AE34" s="235">
        <v>30</v>
      </c>
      <c r="AF34" s="236">
        <f t="shared" si="17"/>
        <v>3994230</v>
      </c>
    </row>
    <row r="35" spans="1:32" ht="15.75" hidden="1" customHeight="1" x14ac:dyDescent="0.2">
      <c r="A35" s="8" t="s">
        <v>65</v>
      </c>
      <c r="B35" s="255" t="s">
        <v>66</v>
      </c>
      <c r="C35" s="255"/>
      <c r="D35" s="255"/>
      <c r="E35" s="255"/>
      <c r="F35" s="255"/>
      <c r="G35" s="49"/>
      <c r="H35" s="49"/>
      <c r="I35" s="49"/>
      <c r="J35" s="49"/>
      <c r="K35" s="49"/>
      <c r="L35" s="49"/>
      <c r="M35" s="26"/>
      <c r="N35" s="256"/>
      <c r="O35" s="257"/>
      <c r="P35" s="257"/>
      <c r="Q35" s="257"/>
      <c r="R35" s="257"/>
      <c r="S35" s="257"/>
      <c r="T35" s="257"/>
      <c r="U35" s="257"/>
      <c r="V35" s="257"/>
      <c r="W35" s="257"/>
      <c r="X35" s="257"/>
      <c r="Y35" s="257"/>
      <c r="Z35" s="257"/>
      <c r="AA35" s="258"/>
      <c r="AB35" s="1" t="s">
        <v>863</v>
      </c>
      <c r="AE35" s="53"/>
      <c r="AF35" s="57">
        <f t="shared" si="17"/>
        <v>0</v>
      </c>
    </row>
    <row r="36" spans="1:32" ht="15" hidden="1" customHeight="1" x14ac:dyDescent="0.2">
      <c r="A36" s="7" t="s">
        <v>67</v>
      </c>
      <c r="B36" s="6" t="s">
        <v>68</v>
      </c>
      <c r="C36" s="9" t="s">
        <v>69</v>
      </c>
      <c r="D36" s="12">
        <v>5</v>
      </c>
      <c r="E36" s="34">
        <v>148494</v>
      </c>
      <c r="F36" s="35">
        <f>+D36*E36</f>
        <v>742470</v>
      </c>
      <c r="G36" s="27">
        <v>153743</v>
      </c>
      <c r="H36" s="25">
        <f>+D36*G36</f>
        <v>768715</v>
      </c>
      <c r="I36" s="13">
        <v>94321</v>
      </c>
      <c r="J36" s="17">
        <f>+I36*D36</f>
        <v>471605</v>
      </c>
      <c r="K36" s="28">
        <v>150000</v>
      </c>
      <c r="L36" s="29">
        <f>+K36*D36</f>
        <v>750000</v>
      </c>
      <c r="M36" s="47">
        <f>Z36</f>
        <v>150745.66666666666</v>
      </c>
      <c r="N36" s="42">
        <f>AVERAGE(E36,G36,I36,K36)</f>
        <v>136639.5</v>
      </c>
      <c r="O36" s="43">
        <f>1-E36/N36</f>
        <v>-8.6757489598542126E-2</v>
      </c>
      <c r="P36" s="43">
        <f>1-G36/N36</f>
        <v>-0.12517244281485218</v>
      </c>
      <c r="Q36" s="43">
        <f>1-I36/N36</f>
        <v>0.30970912510657611</v>
      </c>
      <c r="R36" s="43">
        <f>1-K36/N36</f>
        <v>-9.7779192693181693E-2</v>
      </c>
      <c r="S36" s="21">
        <f>STDEV(E36,G36,I36,K36)</f>
        <v>28298.511651086294</v>
      </c>
      <c r="T36" s="22">
        <f t="shared" si="13"/>
        <v>164938.0116510863</v>
      </c>
      <c r="U36" s="22">
        <f t="shared" si="14"/>
        <v>108340.9883489137</v>
      </c>
      <c r="V36" s="21">
        <f>IF(AND(E36&lt;=$T36,E36&gt;=$U36),E36,"")</f>
        <v>148494</v>
      </c>
      <c r="W36" s="21">
        <f>IF(AND(G36&lt;=$T36,G36&gt;=$U36),G36,"")</f>
        <v>153743</v>
      </c>
      <c r="X36" s="21" t="str">
        <f>IF(AND(I36&lt;=$T36,I36&gt;=$U36),I36,"")</f>
        <v/>
      </c>
      <c r="Y36" s="21">
        <f>IF(AND(K36&lt;=$T36,K36&gt;=$U36),K36,"")</f>
        <v>150000</v>
      </c>
      <c r="Z36" s="23">
        <f t="shared" si="15"/>
        <v>150745.66666666666</v>
      </c>
      <c r="AA36" s="20">
        <f t="shared" si="16"/>
        <v>3</v>
      </c>
      <c r="AB36" s="1" t="s">
        <v>863</v>
      </c>
      <c r="AE36" s="53"/>
      <c r="AF36" s="57">
        <f t="shared" si="17"/>
        <v>0</v>
      </c>
    </row>
    <row r="37" spans="1:32" ht="15.75" hidden="1" customHeight="1" x14ac:dyDescent="0.2">
      <c r="A37" s="8">
        <v>3</v>
      </c>
      <c r="B37" s="255" t="s">
        <v>70</v>
      </c>
      <c r="C37" s="255"/>
      <c r="D37" s="255"/>
      <c r="E37" s="255"/>
      <c r="F37" s="255"/>
      <c r="G37" s="49"/>
      <c r="H37" s="49"/>
      <c r="I37" s="49"/>
      <c r="J37" s="49"/>
      <c r="K37" s="49"/>
      <c r="L37" s="49"/>
      <c r="M37" s="26"/>
      <c r="N37" s="256"/>
      <c r="O37" s="257"/>
      <c r="P37" s="257"/>
      <c r="Q37" s="257"/>
      <c r="R37" s="257"/>
      <c r="S37" s="257"/>
      <c r="T37" s="257"/>
      <c r="U37" s="257"/>
      <c r="V37" s="257"/>
      <c r="W37" s="257"/>
      <c r="X37" s="257"/>
      <c r="Y37" s="257"/>
      <c r="Z37" s="257"/>
      <c r="AA37" s="258"/>
      <c r="AB37" s="1" t="s">
        <v>863</v>
      </c>
      <c r="AE37" s="53"/>
      <c r="AF37" s="57">
        <f t="shared" si="17"/>
        <v>0</v>
      </c>
    </row>
    <row r="38" spans="1:32" ht="38.25" hidden="1" x14ac:dyDescent="0.2">
      <c r="A38" s="5" t="s">
        <v>71</v>
      </c>
      <c r="B38" s="10" t="s">
        <v>72</v>
      </c>
      <c r="C38" s="9" t="s">
        <v>17</v>
      </c>
      <c r="D38" s="12">
        <v>20</v>
      </c>
      <c r="E38" s="38">
        <v>199269</v>
      </c>
      <c r="F38" s="35">
        <f t="shared" ref="F38:F45" si="20">+D38*E38</f>
        <v>3985380</v>
      </c>
      <c r="G38" s="40">
        <v>195133</v>
      </c>
      <c r="H38" s="25">
        <f t="shared" ref="H38:H45" si="21">+D38*G38</f>
        <v>3902660</v>
      </c>
      <c r="I38" s="15">
        <v>185200</v>
      </c>
      <c r="J38" s="17">
        <f t="shared" ref="J38:J45" si="22">+I38*D38</f>
        <v>3704000</v>
      </c>
      <c r="K38" s="28">
        <v>210000</v>
      </c>
      <c r="L38" s="29">
        <f t="shared" ref="L38:L45" si="23">+K38*D38</f>
        <v>4200000</v>
      </c>
      <c r="M38" s="47">
        <f>N38</f>
        <v>197400.5</v>
      </c>
      <c r="N38" s="46">
        <f t="shared" ref="N38:N45" si="24">AVERAGE(E38,G38,I38,K38)</f>
        <v>197400.5</v>
      </c>
      <c r="O38" s="43">
        <f t="shared" ref="O38:O45" si="25">1-E38/N38</f>
        <v>-9.4655282028162091E-3</v>
      </c>
      <c r="P38" s="43">
        <f t="shared" ref="P38:P45" si="26">1-G38/N38</f>
        <v>1.1486799678825488E-2</v>
      </c>
      <c r="Q38" s="43">
        <f t="shared" ref="Q38:Q45" si="27">1-I38/N38</f>
        <v>6.1805821160534014E-2</v>
      </c>
      <c r="R38" s="43">
        <f t="shared" ref="R38:R45" si="28">1-K38/N38</f>
        <v>-6.3827092636543403E-2</v>
      </c>
      <c r="S38" s="21">
        <f t="shared" ref="S38:S45" si="29">STDEV(E38,G38,I38,K38)</f>
        <v>10266.976981241038</v>
      </c>
      <c r="T38" s="22">
        <f t="shared" si="13"/>
        <v>207667.47698124102</v>
      </c>
      <c r="U38" s="22">
        <f t="shared" si="14"/>
        <v>187133.52301875898</v>
      </c>
      <c r="V38" s="21">
        <f t="shared" ref="V38:V45" si="30">IF(AND(E38&lt;=$T38,E38&gt;=$U38),E38,"")</f>
        <v>199269</v>
      </c>
      <c r="W38" s="21">
        <f t="shared" ref="W38:W45" si="31">IF(AND(G38&lt;=$T38,G38&gt;=$U38),G38,"")</f>
        <v>195133</v>
      </c>
      <c r="X38" s="21" t="str">
        <f t="shared" ref="X38:X45" si="32">IF(AND(I38&lt;=$T38,I38&gt;=$U38),I38,"")</f>
        <v/>
      </c>
      <c r="Y38" s="21" t="str">
        <f t="shared" ref="Y38:Y45" si="33">IF(AND(K38&lt;=$T38,K38&gt;=$U38),K38,"")</f>
        <v/>
      </c>
      <c r="Z38" s="23">
        <f t="shared" si="15"/>
        <v>197201</v>
      </c>
      <c r="AA38" s="20">
        <f t="shared" si="16"/>
        <v>2</v>
      </c>
      <c r="AB38" s="44" t="s">
        <v>873</v>
      </c>
      <c r="AE38" s="53"/>
      <c r="AF38" s="57">
        <f t="shared" si="17"/>
        <v>0</v>
      </c>
    </row>
    <row r="39" spans="1:32" s="61" customFormat="1" ht="273" customHeight="1" x14ac:dyDescent="0.2">
      <c r="A39" s="74" t="s">
        <v>73</v>
      </c>
      <c r="B39" s="116" t="s">
        <v>74</v>
      </c>
      <c r="C39" s="77" t="s">
        <v>17</v>
      </c>
      <c r="D39" s="189">
        <v>20</v>
      </c>
      <c r="E39" s="190">
        <v>890000</v>
      </c>
      <c r="F39" s="183">
        <f t="shared" si="20"/>
        <v>17800000</v>
      </c>
      <c r="G39" s="191">
        <v>906846</v>
      </c>
      <c r="H39" s="184">
        <f t="shared" si="21"/>
        <v>18136920</v>
      </c>
      <c r="I39" s="188">
        <v>141200</v>
      </c>
      <c r="J39" s="224">
        <f t="shared" si="22"/>
        <v>2824000</v>
      </c>
      <c r="K39" s="192">
        <v>170000</v>
      </c>
      <c r="L39" s="220">
        <f t="shared" si="23"/>
        <v>3400000</v>
      </c>
      <c r="M39" s="85">
        <f t="shared" ref="M39:M45" si="34">Z39</f>
        <v>527011.5</v>
      </c>
      <c r="N39" s="225">
        <f t="shared" si="24"/>
        <v>527011.5</v>
      </c>
      <c r="O39" s="226">
        <f t="shared" si="25"/>
        <v>-0.68876770241256602</v>
      </c>
      <c r="P39" s="226">
        <f t="shared" si="26"/>
        <v>-0.72073284928317505</v>
      </c>
      <c r="Q39" s="226">
        <f t="shared" si="27"/>
        <v>0.73207415777454576</v>
      </c>
      <c r="R39" s="226">
        <f t="shared" si="28"/>
        <v>0.6774263939211953</v>
      </c>
      <c r="S39" s="227">
        <f t="shared" si="29"/>
        <v>429085.31521015725</v>
      </c>
      <c r="T39" s="228">
        <f t="shared" si="13"/>
        <v>956096.81521015731</v>
      </c>
      <c r="U39" s="228">
        <f t="shared" si="14"/>
        <v>97926.184789842751</v>
      </c>
      <c r="V39" s="227">
        <f t="shared" si="30"/>
        <v>890000</v>
      </c>
      <c r="W39" s="227">
        <f t="shared" si="31"/>
        <v>906846</v>
      </c>
      <c r="X39" s="227">
        <f t="shared" si="32"/>
        <v>141200</v>
      </c>
      <c r="Y39" s="227">
        <f t="shared" si="33"/>
        <v>170000</v>
      </c>
      <c r="Z39" s="86">
        <f t="shared" si="15"/>
        <v>527011.5</v>
      </c>
      <c r="AA39" s="229">
        <f t="shared" si="16"/>
        <v>4</v>
      </c>
      <c r="AB39" s="73" t="s">
        <v>863</v>
      </c>
      <c r="AC39" s="73"/>
      <c r="AD39" s="73"/>
      <c r="AE39" s="235">
        <v>5</v>
      </c>
      <c r="AF39" s="236">
        <f t="shared" si="17"/>
        <v>2635057.5</v>
      </c>
    </row>
    <row r="40" spans="1:32" ht="25.5" hidden="1" customHeight="1" x14ac:dyDescent="0.2">
      <c r="A40" s="5" t="s">
        <v>75</v>
      </c>
      <c r="B40" s="10" t="s">
        <v>76</v>
      </c>
      <c r="C40" s="9" t="s">
        <v>17</v>
      </c>
      <c r="D40" s="12">
        <v>80</v>
      </c>
      <c r="E40" s="38">
        <v>910000</v>
      </c>
      <c r="F40" s="35">
        <f t="shared" si="20"/>
        <v>72800000</v>
      </c>
      <c r="G40" s="40">
        <v>928034</v>
      </c>
      <c r="H40" s="25">
        <f t="shared" si="21"/>
        <v>74242720</v>
      </c>
      <c r="I40" s="16">
        <v>135500</v>
      </c>
      <c r="J40" s="17">
        <f t="shared" si="22"/>
        <v>10840000</v>
      </c>
      <c r="K40" s="28">
        <v>90000</v>
      </c>
      <c r="L40" s="29">
        <f t="shared" si="23"/>
        <v>7200000</v>
      </c>
      <c r="M40" s="47">
        <f t="shared" si="34"/>
        <v>515883.5</v>
      </c>
      <c r="N40" s="42">
        <f t="shared" si="24"/>
        <v>515883.5</v>
      </c>
      <c r="O40" s="43">
        <f t="shared" si="25"/>
        <v>-0.76396415082087321</v>
      </c>
      <c r="P40" s="43">
        <f t="shared" si="26"/>
        <v>-0.79892165576142671</v>
      </c>
      <c r="Q40" s="43">
        <f t="shared" si="27"/>
        <v>0.73734379952062823</v>
      </c>
      <c r="R40" s="43">
        <f t="shared" si="28"/>
        <v>0.82554200706167191</v>
      </c>
      <c r="S40" s="21">
        <f t="shared" si="29"/>
        <v>465927.10905855935</v>
      </c>
      <c r="T40" s="22">
        <f t="shared" si="13"/>
        <v>981810.60905855941</v>
      </c>
      <c r="U40" s="22">
        <f t="shared" si="14"/>
        <v>49956.390941440652</v>
      </c>
      <c r="V40" s="21">
        <f t="shared" si="30"/>
        <v>910000</v>
      </c>
      <c r="W40" s="21">
        <f t="shared" si="31"/>
        <v>928034</v>
      </c>
      <c r="X40" s="21">
        <f t="shared" si="32"/>
        <v>135500</v>
      </c>
      <c r="Y40" s="21">
        <f t="shared" si="33"/>
        <v>90000</v>
      </c>
      <c r="Z40" s="23">
        <f t="shared" si="15"/>
        <v>515883.5</v>
      </c>
      <c r="AA40" s="20">
        <f t="shared" si="16"/>
        <v>4</v>
      </c>
      <c r="AB40" s="1" t="s">
        <v>863</v>
      </c>
      <c r="AE40" s="53"/>
      <c r="AF40" s="57">
        <f t="shared" si="17"/>
        <v>0</v>
      </c>
    </row>
    <row r="41" spans="1:32" ht="25.5" hidden="1" customHeight="1" x14ac:dyDescent="0.2">
      <c r="A41" s="5" t="s">
        <v>77</v>
      </c>
      <c r="B41" s="10" t="s">
        <v>78</v>
      </c>
      <c r="C41" s="9" t="s">
        <v>17</v>
      </c>
      <c r="D41" s="12">
        <v>162</v>
      </c>
      <c r="E41" s="38">
        <v>175220</v>
      </c>
      <c r="F41" s="35">
        <f t="shared" si="20"/>
        <v>28385640</v>
      </c>
      <c r="G41" s="40">
        <v>190070</v>
      </c>
      <c r="H41" s="25">
        <f t="shared" si="21"/>
        <v>30791340</v>
      </c>
      <c r="I41" s="16">
        <v>275852</v>
      </c>
      <c r="J41" s="17">
        <f t="shared" si="22"/>
        <v>44688024</v>
      </c>
      <c r="K41" s="28">
        <v>180000</v>
      </c>
      <c r="L41" s="29">
        <f t="shared" si="23"/>
        <v>29160000</v>
      </c>
      <c r="M41" s="47">
        <f t="shared" si="34"/>
        <v>181763.33333333334</v>
      </c>
      <c r="N41" s="42">
        <f t="shared" si="24"/>
        <v>205285.5</v>
      </c>
      <c r="O41" s="43">
        <f t="shared" si="25"/>
        <v>0.14645700743598544</v>
      </c>
      <c r="P41" s="43">
        <f t="shared" si="26"/>
        <v>7.4118727333396639E-2</v>
      </c>
      <c r="Q41" s="43">
        <f t="shared" si="27"/>
        <v>-0.34374809716224486</v>
      </c>
      <c r="R41" s="43">
        <f t="shared" si="28"/>
        <v>0.12317236239286267</v>
      </c>
      <c r="S41" s="21">
        <f t="shared" si="29"/>
        <v>47449.738892853777</v>
      </c>
      <c r="T41" s="22">
        <f t="shared" si="13"/>
        <v>252735.23889285378</v>
      </c>
      <c r="U41" s="22">
        <f t="shared" si="14"/>
        <v>157835.76110714622</v>
      </c>
      <c r="V41" s="21">
        <f t="shared" si="30"/>
        <v>175220</v>
      </c>
      <c r="W41" s="21">
        <f t="shared" si="31"/>
        <v>190070</v>
      </c>
      <c r="X41" s="21" t="str">
        <f t="shared" si="32"/>
        <v/>
      </c>
      <c r="Y41" s="21">
        <f t="shared" si="33"/>
        <v>180000</v>
      </c>
      <c r="Z41" s="23">
        <f t="shared" si="15"/>
        <v>181763.33333333334</v>
      </c>
      <c r="AA41" s="20">
        <f t="shared" si="16"/>
        <v>3</v>
      </c>
      <c r="AB41" s="1" t="s">
        <v>863</v>
      </c>
      <c r="AE41" s="53"/>
      <c r="AF41" s="57">
        <f t="shared" si="17"/>
        <v>0</v>
      </c>
    </row>
    <row r="42" spans="1:32" s="61" customFormat="1" ht="273" customHeight="1" x14ac:dyDescent="0.2">
      <c r="A42" s="74" t="s">
        <v>79</v>
      </c>
      <c r="B42" s="116" t="s">
        <v>80</v>
      </c>
      <c r="C42" s="77" t="s">
        <v>32</v>
      </c>
      <c r="D42" s="189">
        <v>65</v>
      </c>
      <c r="E42" s="190">
        <v>170614</v>
      </c>
      <c r="F42" s="183">
        <f t="shared" si="20"/>
        <v>11089910</v>
      </c>
      <c r="G42" s="191">
        <v>173502</v>
      </c>
      <c r="H42" s="184">
        <f t="shared" si="21"/>
        <v>11277630</v>
      </c>
      <c r="I42" s="188">
        <v>31500</v>
      </c>
      <c r="J42" s="224">
        <f t="shared" si="22"/>
        <v>2047500</v>
      </c>
      <c r="K42" s="192">
        <v>80000</v>
      </c>
      <c r="L42" s="220">
        <f t="shared" si="23"/>
        <v>5200000</v>
      </c>
      <c r="M42" s="85">
        <f>IF(AA42&gt;=3,Z42,N42)</f>
        <v>141372</v>
      </c>
      <c r="N42" s="225">
        <f t="shared" si="24"/>
        <v>113904</v>
      </c>
      <c r="O42" s="226">
        <f t="shared" si="25"/>
        <v>-0.49787540384885509</v>
      </c>
      <c r="P42" s="226">
        <f t="shared" si="26"/>
        <v>-0.52323008849557517</v>
      </c>
      <c r="Q42" s="226">
        <f t="shared" si="27"/>
        <v>0.72345132743362828</v>
      </c>
      <c r="R42" s="226">
        <f t="shared" si="28"/>
        <v>0.2976541649108021</v>
      </c>
      <c r="S42" s="227">
        <f t="shared" si="29"/>
        <v>70018.678784069227</v>
      </c>
      <c r="T42" s="228">
        <f t="shared" si="13"/>
        <v>183922.67878406923</v>
      </c>
      <c r="U42" s="228">
        <f t="shared" si="14"/>
        <v>43885.321215930773</v>
      </c>
      <c r="V42" s="227">
        <f t="shared" si="30"/>
        <v>170614</v>
      </c>
      <c r="W42" s="227">
        <f t="shared" si="31"/>
        <v>173502</v>
      </c>
      <c r="X42" s="227" t="str">
        <f t="shared" si="32"/>
        <v/>
      </c>
      <c r="Y42" s="227">
        <f t="shared" si="33"/>
        <v>80000</v>
      </c>
      <c r="Z42" s="86">
        <f t="shared" si="15"/>
        <v>141372</v>
      </c>
      <c r="AA42" s="229">
        <f t="shared" si="16"/>
        <v>3</v>
      </c>
      <c r="AB42" s="73" t="s">
        <v>863</v>
      </c>
      <c r="AC42" s="73"/>
      <c r="AD42" s="73"/>
      <c r="AE42" s="235">
        <v>150</v>
      </c>
      <c r="AF42" s="236">
        <f t="shared" si="17"/>
        <v>21205800</v>
      </c>
    </row>
    <row r="43" spans="1:32" ht="25.5" hidden="1" customHeight="1" x14ac:dyDescent="0.2">
      <c r="A43" s="5" t="s">
        <v>81</v>
      </c>
      <c r="B43" s="10" t="s">
        <v>82</v>
      </c>
      <c r="C43" s="9" t="s">
        <v>32</v>
      </c>
      <c r="D43" s="12">
        <v>50</v>
      </c>
      <c r="E43" s="38">
        <v>292315</v>
      </c>
      <c r="F43" s="35">
        <f t="shared" si="20"/>
        <v>14615750</v>
      </c>
      <c r="G43" s="40">
        <v>315789</v>
      </c>
      <c r="H43" s="25">
        <f t="shared" si="21"/>
        <v>15789450</v>
      </c>
      <c r="I43" s="16">
        <v>36800</v>
      </c>
      <c r="J43" s="17">
        <f t="shared" si="22"/>
        <v>1840000</v>
      </c>
      <c r="K43" s="28">
        <v>25000</v>
      </c>
      <c r="L43" s="29">
        <f t="shared" si="23"/>
        <v>1250000</v>
      </c>
      <c r="M43" s="47">
        <f t="shared" si="34"/>
        <v>167476</v>
      </c>
      <c r="N43" s="42">
        <f t="shared" si="24"/>
        <v>167476</v>
      </c>
      <c r="O43" s="43">
        <f t="shared" si="25"/>
        <v>-0.74541426831307178</v>
      </c>
      <c r="P43" s="43">
        <f t="shared" si="26"/>
        <v>-0.88557763500441844</v>
      </c>
      <c r="Q43" s="43">
        <f t="shared" si="27"/>
        <v>0.78026702333468678</v>
      </c>
      <c r="R43" s="43">
        <f t="shared" si="28"/>
        <v>0.85072487998280355</v>
      </c>
      <c r="S43" s="21">
        <f t="shared" si="29"/>
        <v>158068.70810083402</v>
      </c>
      <c r="T43" s="22">
        <f t="shared" si="13"/>
        <v>325544.70810083405</v>
      </c>
      <c r="U43" s="22">
        <f t="shared" si="14"/>
        <v>9407.2918991659826</v>
      </c>
      <c r="V43" s="21">
        <f t="shared" si="30"/>
        <v>292315</v>
      </c>
      <c r="W43" s="21">
        <f t="shared" si="31"/>
        <v>315789</v>
      </c>
      <c r="X43" s="21">
        <f t="shared" si="32"/>
        <v>36800</v>
      </c>
      <c r="Y43" s="21">
        <f t="shared" si="33"/>
        <v>25000</v>
      </c>
      <c r="Z43" s="23">
        <f t="shared" si="15"/>
        <v>167476</v>
      </c>
      <c r="AA43" s="20">
        <f t="shared" si="16"/>
        <v>4</v>
      </c>
      <c r="AB43" s="1" t="s">
        <v>863</v>
      </c>
      <c r="AE43" s="53"/>
      <c r="AF43" s="57">
        <f t="shared" si="17"/>
        <v>0</v>
      </c>
    </row>
    <row r="44" spans="1:32" ht="15" hidden="1" customHeight="1" x14ac:dyDescent="0.2">
      <c r="A44" s="5" t="s">
        <v>83</v>
      </c>
      <c r="B44" s="10" t="s">
        <v>84</v>
      </c>
      <c r="C44" s="9" t="s">
        <v>17</v>
      </c>
      <c r="D44" s="12">
        <v>100</v>
      </c>
      <c r="E44" s="38">
        <v>85200</v>
      </c>
      <c r="F44" s="35">
        <f t="shared" si="20"/>
        <v>8520000</v>
      </c>
      <c r="G44" s="40">
        <v>84742</v>
      </c>
      <c r="H44" s="25">
        <f t="shared" si="21"/>
        <v>8474200</v>
      </c>
      <c r="I44" s="16">
        <v>15900</v>
      </c>
      <c r="J44" s="17">
        <f t="shared" si="22"/>
        <v>1590000</v>
      </c>
      <c r="K44" s="28">
        <v>300000</v>
      </c>
      <c r="L44" s="29">
        <f t="shared" si="23"/>
        <v>30000000</v>
      </c>
      <c r="M44" s="47">
        <f t="shared" si="34"/>
        <v>61947.333333333336</v>
      </c>
      <c r="N44" s="42">
        <f t="shared" si="24"/>
        <v>121460.5</v>
      </c>
      <c r="O44" s="43">
        <f t="shared" si="25"/>
        <v>0.29853738458181878</v>
      </c>
      <c r="P44" s="43">
        <f t="shared" si="26"/>
        <v>0.30230815779615594</v>
      </c>
      <c r="Q44" s="43">
        <f t="shared" si="27"/>
        <v>0.86909324430576196</v>
      </c>
      <c r="R44" s="43">
        <f t="shared" si="28"/>
        <v>-1.4699387866837368</v>
      </c>
      <c r="S44" s="21">
        <f t="shared" si="29"/>
        <v>123399.68168921668</v>
      </c>
      <c r="T44" s="22">
        <f t="shared" si="13"/>
        <v>244860.1816892167</v>
      </c>
      <c r="U44" s="22">
        <f t="shared" si="14"/>
        <v>-1939.1816892166826</v>
      </c>
      <c r="V44" s="21">
        <f t="shared" si="30"/>
        <v>85200</v>
      </c>
      <c r="W44" s="21">
        <f t="shared" si="31"/>
        <v>84742</v>
      </c>
      <c r="X44" s="21">
        <f t="shared" si="32"/>
        <v>15900</v>
      </c>
      <c r="Y44" s="21" t="str">
        <f t="shared" si="33"/>
        <v/>
      </c>
      <c r="Z44" s="23">
        <f t="shared" si="15"/>
        <v>61947.333333333336</v>
      </c>
      <c r="AA44" s="20">
        <f t="shared" si="16"/>
        <v>3</v>
      </c>
      <c r="AB44" s="1" t="s">
        <v>863</v>
      </c>
      <c r="AE44" s="53"/>
      <c r="AF44" s="57">
        <f t="shared" si="17"/>
        <v>0</v>
      </c>
    </row>
    <row r="45" spans="1:32" ht="25.5" hidden="1" customHeight="1" x14ac:dyDescent="0.2">
      <c r="A45" s="5" t="s">
        <v>85</v>
      </c>
      <c r="B45" s="10" t="s">
        <v>86</v>
      </c>
      <c r="C45" s="9" t="s">
        <v>17</v>
      </c>
      <c r="D45" s="12">
        <v>100</v>
      </c>
      <c r="E45" s="38">
        <v>64300</v>
      </c>
      <c r="F45" s="35">
        <f t="shared" si="20"/>
        <v>6430000</v>
      </c>
      <c r="G45" s="40">
        <v>63550</v>
      </c>
      <c r="H45" s="25">
        <f t="shared" si="21"/>
        <v>6355000</v>
      </c>
      <c r="I45" s="16">
        <v>39650</v>
      </c>
      <c r="J45" s="17">
        <f t="shared" si="22"/>
        <v>3965000</v>
      </c>
      <c r="K45" s="28">
        <v>25000</v>
      </c>
      <c r="L45" s="29">
        <f t="shared" si="23"/>
        <v>2500000</v>
      </c>
      <c r="M45" s="47">
        <f t="shared" si="34"/>
        <v>55833.333333333336</v>
      </c>
      <c r="N45" s="42">
        <f t="shared" si="24"/>
        <v>48125</v>
      </c>
      <c r="O45" s="43">
        <f t="shared" si="25"/>
        <v>-0.33610389610389602</v>
      </c>
      <c r="P45" s="43">
        <f t="shared" si="26"/>
        <v>-0.32051948051948043</v>
      </c>
      <c r="Q45" s="43">
        <f t="shared" si="27"/>
        <v>0.1761038961038961</v>
      </c>
      <c r="R45" s="43">
        <f t="shared" si="28"/>
        <v>0.48051948051948057</v>
      </c>
      <c r="S45" s="21">
        <f t="shared" si="29"/>
        <v>19202.018123103622</v>
      </c>
      <c r="T45" s="22">
        <f t="shared" si="13"/>
        <v>67327.018123103626</v>
      </c>
      <c r="U45" s="22">
        <f t="shared" si="14"/>
        <v>28922.981876896378</v>
      </c>
      <c r="V45" s="21">
        <f t="shared" si="30"/>
        <v>64300</v>
      </c>
      <c r="W45" s="21">
        <f t="shared" si="31"/>
        <v>63550</v>
      </c>
      <c r="X45" s="21">
        <f t="shared" si="32"/>
        <v>39650</v>
      </c>
      <c r="Y45" s="21" t="str">
        <f t="shared" si="33"/>
        <v/>
      </c>
      <c r="Z45" s="23">
        <f t="shared" si="15"/>
        <v>55833.333333333336</v>
      </c>
      <c r="AA45" s="20">
        <f t="shared" si="16"/>
        <v>3</v>
      </c>
      <c r="AB45" s="1" t="s">
        <v>863</v>
      </c>
      <c r="AE45" s="53"/>
      <c r="AF45" s="57">
        <f t="shared" si="17"/>
        <v>0</v>
      </c>
    </row>
    <row r="46" spans="1:32" ht="15.75" hidden="1" customHeight="1" x14ac:dyDescent="0.2">
      <c r="A46" s="8">
        <v>4</v>
      </c>
      <c r="B46" s="255" t="s">
        <v>87</v>
      </c>
      <c r="C46" s="255"/>
      <c r="D46" s="255"/>
      <c r="E46" s="255"/>
      <c r="F46" s="255"/>
      <c r="G46" s="49"/>
      <c r="H46" s="49"/>
      <c r="I46" s="49"/>
      <c r="J46" s="49"/>
      <c r="K46" s="49"/>
      <c r="L46" s="49"/>
      <c r="M46" s="26"/>
      <c r="N46" s="256"/>
      <c r="O46" s="257"/>
      <c r="P46" s="257"/>
      <c r="Q46" s="257"/>
      <c r="R46" s="257"/>
      <c r="S46" s="257"/>
      <c r="T46" s="257"/>
      <c r="U46" s="257"/>
      <c r="V46" s="257"/>
      <c r="W46" s="257"/>
      <c r="X46" s="257"/>
      <c r="Y46" s="257"/>
      <c r="Z46" s="257"/>
      <c r="AA46" s="258"/>
      <c r="AB46" s="1" t="s">
        <v>863</v>
      </c>
      <c r="AE46" s="53"/>
      <c r="AF46" s="57">
        <f t="shared" si="17"/>
        <v>0</v>
      </c>
    </row>
    <row r="47" spans="1:32" ht="114.75" hidden="1" customHeight="1" x14ac:dyDescent="0.2">
      <c r="A47" s="5" t="s">
        <v>88</v>
      </c>
      <c r="B47" s="10" t="s">
        <v>89</v>
      </c>
      <c r="C47" s="9" t="s">
        <v>90</v>
      </c>
      <c r="D47" s="12">
        <v>100</v>
      </c>
      <c r="E47" s="38">
        <v>297973</v>
      </c>
      <c r="F47" s="35">
        <f t="shared" ref="F47:F59" si="35">+D47*E47</f>
        <v>29797300</v>
      </c>
      <c r="G47" s="40">
        <v>296973</v>
      </c>
      <c r="H47" s="25">
        <f t="shared" ref="H47:H59" si="36">+D47*G47</f>
        <v>29697300</v>
      </c>
      <c r="I47" s="15">
        <v>28500</v>
      </c>
      <c r="J47" s="17">
        <f t="shared" ref="J47:J59" si="37">+I47*D47</f>
        <v>2850000</v>
      </c>
      <c r="K47" s="32">
        <v>32000</v>
      </c>
      <c r="L47" s="29">
        <f t="shared" ref="L47:L59" si="38">+K47*D47</f>
        <v>3200000</v>
      </c>
      <c r="M47" s="47">
        <f>Z47</f>
        <v>163861.5</v>
      </c>
      <c r="N47" s="42">
        <f t="shared" ref="N47:N59" si="39">AVERAGE(E47,G47,I47,K47)</f>
        <v>163861.5</v>
      </c>
      <c r="O47" s="43">
        <f t="shared" ref="O47:O59" si="40">1-E47/N47</f>
        <v>-0.8184442349179033</v>
      </c>
      <c r="P47" s="43">
        <f t="shared" ref="P47:P59" si="41">1-G47/N47</f>
        <v>-0.81234152012522776</v>
      </c>
      <c r="Q47" s="43">
        <f t="shared" ref="Q47:Q59" si="42">1-I47/N47</f>
        <v>0.82607262840874762</v>
      </c>
      <c r="R47" s="43">
        <f t="shared" ref="R47:R59" si="43">1-K47/N47</f>
        <v>0.80471312663438332</v>
      </c>
      <c r="S47" s="21">
        <f t="shared" ref="S47:S59" si="44">STDEV(E47,G47,I47,K47)</f>
        <v>154288.42765958395</v>
      </c>
      <c r="T47" s="22">
        <f t="shared" si="13"/>
        <v>318149.92765958398</v>
      </c>
      <c r="U47" s="22">
        <f t="shared" si="14"/>
        <v>9573.0723404160526</v>
      </c>
      <c r="V47" s="21">
        <f t="shared" ref="V47:V59" si="45">IF(AND(E47&lt;=$T47,E47&gt;=$U47),E47,"")</f>
        <v>297973</v>
      </c>
      <c r="W47" s="21">
        <f t="shared" ref="W47:W59" si="46">IF(AND(G47&lt;=$T47,G47&gt;=$U47),G47,"")</f>
        <v>296973</v>
      </c>
      <c r="X47" s="21">
        <f t="shared" ref="X47:X59" si="47">IF(AND(I47&lt;=$T47,I47&gt;=$U47),I47,"")</f>
        <v>28500</v>
      </c>
      <c r="Y47" s="21">
        <f t="shared" ref="Y47:Y59" si="48">IF(AND(K47&lt;=$T47,K47&gt;=$U47),K47,"")</f>
        <v>32000</v>
      </c>
      <c r="Z47" s="23">
        <f t="shared" si="15"/>
        <v>163861.5</v>
      </c>
      <c r="AA47" s="20">
        <f t="shared" si="16"/>
        <v>4</v>
      </c>
      <c r="AB47" s="1" t="s">
        <v>863</v>
      </c>
      <c r="AE47" s="53"/>
      <c r="AF47" s="57">
        <f t="shared" si="17"/>
        <v>0</v>
      </c>
    </row>
    <row r="48" spans="1:32" s="61" customFormat="1" ht="273" customHeight="1" x14ac:dyDescent="0.2">
      <c r="A48" s="74" t="s">
        <v>91</v>
      </c>
      <c r="B48" s="116" t="s">
        <v>92</v>
      </c>
      <c r="C48" s="77" t="s">
        <v>32</v>
      </c>
      <c r="D48" s="189">
        <v>40</v>
      </c>
      <c r="E48" s="190">
        <v>45200</v>
      </c>
      <c r="F48" s="183">
        <f t="shared" si="35"/>
        <v>1808000</v>
      </c>
      <c r="G48" s="191">
        <v>47846</v>
      </c>
      <c r="H48" s="184">
        <f t="shared" si="36"/>
        <v>1913840</v>
      </c>
      <c r="I48" s="188">
        <v>17500</v>
      </c>
      <c r="J48" s="224">
        <f t="shared" si="37"/>
        <v>700000</v>
      </c>
      <c r="K48" s="192">
        <v>65000</v>
      </c>
      <c r="L48" s="220">
        <f t="shared" si="38"/>
        <v>2600000</v>
      </c>
      <c r="M48" s="85">
        <f t="shared" ref="M48:M111" si="49">Z48</f>
        <v>46523</v>
      </c>
      <c r="N48" s="225">
        <f t="shared" si="39"/>
        <v>43886.5</v>
      </c>
      <c r="O48" s="226">
        <f t="shared" si="40"/>
        <v>-2.9929477174074126E-2</v>
      </c>
      <c r="P48" s="226">
        <f t="shared" si="41"/>
        <v>-9.0221366479441345E-2</v>
      </c>
      <c r="Q48" s="226">
        <f t="shared" si="42"/>
        <v>0.60124411835074565</v>
      </c>
      <c r="R48" s="226">
        <f t="shared" si="43"/>
        <v>-0.48109327469723029</v>
      </c>
      <c r="S48" s="227">
        <f t="shared" si="44"/>
        <v>19659.01139426904</v>
      </c>
      <c r="T48" s="228">
        <f t="shared" si="13"/>
        <v>63545.511394269037</v>
      </c>
      <c r="U48" s="228">
        <f t="shared" si="14"/>
        <v>24227.48860573096</v>
      </c>
      <c r="V48" s="227">
        <f t="shared" si="45"/>
        <v>45200</v>
      </c>
      <c r="W48" s="227">
        <f t="shared" si="46"/>
        <v>47846</v>
      </c>
      <c r="X48" s="227" t="str">
        <f t="shared" si="47"/>
        <v/>
      </c>
      <c r="Y48" s="227" t="str">
        <f t="shared" si="48"/>
        <v/>
      </c>
      <c r="Z48" s="86">
        <f t="shared" si="15"/>
        <v>46523</v>
      </c>
      <c r="AA48" s="229">
        <f t="shared" si="16"/>
        <v>2</v>
      </c>
      <c r="AB48" s="73" t="s">
        <v>863</v>
      </c>
      <c r="AC48" s="73"/>
      <c r="AD48" s="73"/>
      <c r="AE48" s="235">
        <v>80</v>
      </c>
      <c r="AF48" s="236">
        <f t="shared" si="17"/>
        <v>3721840</v>
      </c>
    </row>
    <row r="49" spans="1:32" s="61" customFormat="1" ht="273" customHeight="1" x14ac:dyDescent="0.2">
      <c r="A49" s="74" t="s">
        <v>93</v>
      </c>
      <c r="B49" s="116" t="s">
        <v>94</v>
      </c>
      <c r="C49" s="77" t="s">
        <v>17</v>
      </c>
      <c r="D49" s="189">
        <v>30</v>
      </c>
      <c r="E49" s="190">
        <v>895000</v>
      </c>
      <c r="F49" s="183">
        <f t="shared" si="35"/>
        <v>26850000</v>
      </c>
      <c r="G49" s="191">
        <v>942404</v>
      </c>
      <c r="H49" s="184">
        <f t="shared" si="36"/>
        <v>28272120</v>
      </c>
      <c r="I49" s="188">
        <v>72100</v>
      </c>
      <c r="J49" s="224">
        <f t="shared" si="37"/>
        <v>2163000</v>
      </c>
      <c r="K49" s="192">
        <v>45000</v>
      </c>
      <c r="L49" s="220">
        <f t="shared" si="38"/>
        <v>1350000</v>
      </c>
      <c r="M49" s="85">
        <f t="shared" si="49"/>
        <v>488626</v>
      </c>
      <c r="N49" s="225">
        <f t="shared" si="39"/>
        <v>488626</v>
      </c>
      <c r="O49" s="226">
        <f t="shared" si="40"/>
        <v>-0.83166675535071821</v>
      </c>
      <c r="P49" s="226">
        <f t="shared" si="41"/>
        <v>-0.92868165017825488</v>
      </c>
      <c r="Q49" s="226">
        <f t="shared" si="42"/>
        <v>0.85244338205498682</v>
      </c>
      <c r="R49" s="226">
        <f t="shared" si="43"/>
        <v>0.90790502347398627</v>
      </c>
      <c r="S49" s="227">
        <f t="shared" si="44"/>
        <v>497109.05500771827</v>
      </c>
      <c r="T49" s="228">
        <f t="shared" si="13"/>
        <v>985735.05500771827</v>
      </c>
      <c r="U49" s="228">
        <f t="shared" si="14"/>
        <v>-8483.0550077182706</v>
      </c>
      <c r="V49" s="227">
        <f t="shared" si="45"/>
        <v>895000</v>
      </c>
      <c r="W49" s="227">
        <f t="shared" si="46"/>
        <v>942404</v>
      </c>
      <c r="X49" s="227">
        <f t="shared" si="47"/>
        <v>72100</v>
      </c>
      <c r="Y49" s="227">
        <f t="shared" si="48"/>
        <v>45000</v>
      </c>
      <c r="Z49" s="86">
        <f t="shared" si="15"/>
        <v>488626</v>
      </c>
      <c r="AA49" s="229">
        <f t="shared" si="16"/>
        <v>4</v>
      </c>
      <c r="AB49" s="73" t="s">
        <v>863</v>
      </c>
      <c r="AC49" s="73"/>
      <c r="AD49" s="73"/>
      <c r="AE49" s="235">
        <v>75</v>
      </c>
      <c r="AF49" s="236">
        <f t="shared" si="17"/>
        <v>36646950</v>
      </c>
    </row>
    <row r="50" spans="1:32" ht="76.5" hidden="1" customHeight="1" x14ac:dyDescent="0.2">
      <c r="A50" s="5" t="s">
        <v>95</v>
      </c>
      <c r="B50" s="10" t="s">
        <v>96</v>
      </c>
      <c r="C50" s="9" t="s">
        <v>17</v>
      </c>
      <c r="D50" s="12">
        <v>500</v>
      </c>
      <c r="E50" s="38">
        <v>66702</v>
      </c>
      <c r="F50" s="35">
        <f t="shared" si="35"/>
        <v>33351000</v>
      </c>
      <c r="G50" s="40">
        <v>66555</v>
      </c>
      <c r="H50" s="25">
        <f t="shared" si="36"/>
        <v>33277500</v>
      </c>
      <c r="I50" s="15">
        <v>95000</v>
      </c>
      <c r="J50" s="17">
        <f t="shared" si="37"/>
        <v>47500000</v>
      </c>
      <c r="K50" s="32">
        <v>130000</v>
      </c>
      <c r="L50" s="29">
        <f t="shared" si="38"/>
        <v>65000000</v>
      </c>
      <c r="M50" s="47">
        <f t="shared" si="49"/>
        <v>76085.666666666672</v>
      </c>
      <c r="N50" s="42">
        <f t="shared" si="39"/>
        <v>89564.25</v>
      </c>
      <c r="O50" s="43">
        <f t="shared" si="40"/>
        <v>0.2552608881333791</v>
      </c>
      <c r="P50" s="43">
        <f t="shared" si="41"/>
        <v>0.25690216799671739</v>
      </c>
      <c r="Q50" s="43">
        <f t="shared" si="42"/>
        <v>-6.0691068143818638E-2</v>
      </c>
      <c r="R50" s="43">
        <f t="shared" si="43"/>
        <v>-0.45147198798627808</v>
      </c>
      <c r="S50" s="21">
        <f t="shared" si="44"/>
        <v>30092.664204364934</v>
      </c>
      <c r="T50" s="22">
        <f t="shared" si="13"/>
        <v>119656.91420436493</v>
      </c>
      <c r="U50" s="22">
        <f t="shared" si="14"/>
        <v>59471.585795635066</v>
      </c>
      <c r="V50" s="21">
        <f t="shared" si="45"/>
        <v>66702</v>
      </c>
      <c r="W50" s="21">
        <f t="shared" si="46"/>
        <v>66555</v>
      </c>
      <c r="X50" s="21">
        <f t="shared" si="47"/>
        <v>95000</v>
      </c>
      <c r="Y50" s="21" t="str">
        <f t="shared" si="48"/>
        <v/>
      </c>
      <c r="Z50" s="23">
        <f t="shared" si="15"/>
        <v>76085.666666666672</v>
      </c>
      <c r="AA50" s="20">
        <f t="shared" si="16"/>
        <v>3</v>
      </c>
      <c r="AB50" s="1" t="s">
        <v>863</v>
      </c>
      <c r="AE50" s="53"/>
      <c r="AF50" s="57">
        <f t="shared" si="17"/>
        <v>0</v>
      </c>
    </row>
    <row r="51" spans="1:32" s="61" customFormat="1" ht="273" customHeight="1" x14ac:dyDescent="0.2">
      <c r="A51" s="74" t="s">
        <v>97</v>
      </c>
      <c r="B51" s="116" t="s">
        <v>98</v>
      </c>
      <c r="C51" s="77" t="s">
        <v>17</v>
      </c>
      <c r="D51" s="189">
        <v>100</v>
      </c>
      <c r="E51" s="190">
        <v>288800</v>
      </c>
      <c r="F51" s="183">
        <f t="shared" si="35"/>
        <v>28880000</v>
      </c>
      <c r="G51" s="191">
        <v>312089</v>
      </c>
      <c r="H51" s="184">
        <f t="shared" si="36"/>
        <v>31208900</v>
      </c>
      <c r="I51" s="188">
        <v>106382</v>
      </c>
      <c r="J51" s="224">
        <f t="shared" si="37"/>
        <v>10638200</v>
      </c>
      <c r="K51" s="192">
        <v>250000</v>
      </c>
      <c r="L51" s="220">
        <f t="shared" si="38"/>
        <v>25000000</v>
      </c>
      <c r="M51" s="85">
        <f t="shared" si="49"/>
        <v>283629.66666666669</v>
      </c>
      <c r="N51" s="225">
        <f t="shared" si="39"/>
        <v>239317.75</v>
      </c>
      <c r="O51" s="226">
        <f t="shared" si="40"/>
        <v>-0.20676381087487239</v>
      </c>
      <c r="P51" s="226">
        <f t="shared" si="41"/>
        <v>-0.3040779465793908</v>
      </c>
      <c r="Q51" s="226">
        <f t="shared" si="42"/>
        <v>0.55547802033071103</v>
      </c>
      <c r="R51" s="226">
        <f t="shared" si="43"/>
        <v>-4.4636262876447841E-2</v>
      </c>
      <c r="S51" s="227">
        <f t="shared" si="44"/>
        <v>92249.971968830432</v>
      </c>
      <c r="T51" s="228">
        <f t="shared" si="13"/>
        <v>331567.72196883045</v>
      </c>
      <c r="U51" s="228">
        <f t="shared" si="14"/>
        <v>147067.77803116955</v>
      </c>
      <c r="V51" s="227">
        <f t="shared" si="45"/>
        <v>288800</v>
      </c>
      <c r="W51" s="227">
        <f t="shared" si="46"/>
        <v>312089</v>
      </c>
      <c r="X51" s="227" t="str">
        <f t="shared" si="47"/>
        <v/>
      </c>
      <c r="Y51" s="227">
        <f t="shared" si="48"/>
        <v>250000</v>
      </c>
      <c r="Z51" s="86">
        <f t="shared" si="15"/>
        <v>283629.66666666669</v>
      </c>
      <c r="AA51" s="229">
        <f t="shared" si="16"/>
        <v>3</v>
      </c>
      <c r="AB51" s="73" t="s">
        <v>863</v>
      </c>
      <c r="AC51" s="73"/>
      <c r="AD51" s="73"/>
      <c r="AE51" s="235">
        <v>500</v>
      </c>
      <c r="AF51" s="236">
        <f t="shared" si="17"/>
        <v>141814833.33333334</v>
      </c>
    </row>
    <row r="52" spans="1:32" s="61" customFormat="1" ht="273" customHeight="1" x14ac:dyDescent="0.2">
      <c r="A52" s="74" t="s">
        <v>99</v>
      </c>
      <c r="B52" s="116" t="s">
        <v>100</v>
      </c>
      <c r="C52" s="77" t="s">
        <v>20</v>
      </c>
      <c r="D52" s="189">
        <v>80</v>
      </c>
      <c r="E52" s="190">
        <v>310800</v>
      </c>
      <c r="F52" s="183">
        <f t="shared" si="35"/>
        <v>24864000</v>
      </c>
      <c r="G52" s="191">
        <v>299340</v>
      </c>
      <c r="H52" s="184">
        <f t="shared" si="36"/>
        <v>23947200</v>
      </c>
      <c r="I52" s="188">
        <v>658500</v>
      </c>
      <c r="J52" s="224">
        <f t="shared" si="37"/>
        <v>52680000</v>
      </c>
      <c r="K52" s="192">
        <v>120000</v>
      </c>
      <c r="L52" s="220">
        <f t="shared" si="38"/>
        <v>9600000</v>
      </c>
      <c r="M52" s="85">
        <f t="shared" si="49"/>
        <v>305070</v>
      </c>
      <c r="N52" s="225">
        <f t="shared" si="39"/>
        <v>347160</v>
      </c>
      <c r="O52" s="226">
        <f t="shared" si="40"/>
        <v>0.10473556861389566</v>
      </c>
      <c r="P52" s="226">
        <f t="shared" si="41"/>
        <v>0.13774628413411683</v>
      </c>
      <c r="Q52" s="226">
        <f t="shared" si="42"/>
        <v>-0.89681991012789486</v>
      </c>
      <c r="R52" s="226">
        <f t="shared" si="43"/>
        <v>0.65433805737988249</v>
      </c>
      <c r="S52" s="227">
        <f t="shared" si="44"/>
        <v>225198.47779236874</v>
      </c>
      <c r="T52" s="228">
        <f t="shared" si="13"/>
        <v>572358.47779236874</v>
      </c>
      <c r="U52" s="228">
        <f t="shared" si="14"/>
        <v>121961.52220763126</v>
      </c>
      <c r="V52" s="227">
        <f t="shared" si="45"/>
        <v>310800</v>
      </c>
      <c r="W52" s="227">
        <f t="shared" si="46"/>
        <v>299340</v>
      </c>
      <c r="X52" s="227" t="str">
        <f t="shared" si="47"/>
        <v/>
      </c>
      <c r="Y52" s="227" t="str">
        <f t="shared" si="48"/>
        <v/>
      </c>
      <c r="Z52" s="86">
        <f t="shared" si="15"/>
        <v>305070</v>
      </c>
      <c r="AA52" s="229">
        <f t="shared" si="16"/>
        <v>2</v>
      </c>
      <c r="AB52" s="73" t="s">
        <v>863</v>
      </c>
      <c r="AC52" s="73"/>
      <c r="AD52" s="73"/>
      <c r="AE52" s="235">
        <v>50</v>
      </c>
      <c r="AF52" s="236">
        <f t="shared" si="17"/>
        <v>15253500</v>
      </c>
    </row>
    <row r="53" spans="1:32" s="61" customFormat="1" ht="273" customHeight="1" x14ac:dyDescent="0.2">
      <c r="A53" s="74" t="s">
        <v>101</v>
      </c>
      <c r="B53" s="116" t="s">
        <v>102</v>
      </c>
      <c r="C53" s="77" t="s">
        <v>17</v>
      </c>
      <c r="D53" s="189">
        <v>80</v>
      </c>
      <c r="E53" s="190">
        <v>480700</v>
      </c>
      <c r="F53" s="183">
        <f t="shared" si="35"/>
        <v>38456000</v>
      </c>
      <c r="G53" s="191">
        <v>526211</v>
      </c>
      <c r="H53" s="184">
        <f t="shared" si="36"/>
        <v>42096880</v>
      </c>
      <c r="I53" s="188">
        <v>105642</v>
      </c>
      <c r="J53" s="224">
        <f t="shared" si="37"/>
        <v>8451360</v>
      </c>
      <c r="K53" s="192">
        <v>180000</v>
      </c>
      <c r="L53" s="220">
        <f t="shared" si="38"/>
        <v>14400000</v>
      </c>
      <c r="M53" s="85">
        <f t="shared" si="49"/>
        <v>395637</v>
      </c>
      <c r="N53" s="225">
        <f t="shared" si="39"/>
        <v>323138.25</v>
      </c>
      <c r="O53" s="226">
        <f t="shared" si="40"/>
        <v>-0.48759857429443909</v>
      </c>
      <c r="P53" s="226">
        <f t="shared" si="41"/>
        <v>-0.62843922067412317</v>
      </c>
      <c r="Q53" s="226">
        <f t="shared" si="42"/>
        <v>0.67307491452961699</v>
      </c>
      <c r="R53" s="226">
        <f t="shared" si="43"/>
        <v>0.44296288043894527</v>
      </c>
      <c r="S53" s="227">
        <f t="shared" si="44"/>
        <v>211232.43456182734</v>
      </c>
      <c r="T53" s="228">
        <f t="shared" si="13"/>
        <v>534370.68456182734</v>
      </c>
      <c r="U53" s="228">
        <f t="shared" si="14"/>
        <v>111905.81543817266</v>
      </c>
      <c r="V53" s="227">
        <f t="shared" si="45"/>
        <v>480700</v>
      </c>
      <c r="W53" s="227">
        <f t="shared" si="46"/>
        <v>526211</v>
      </c>
      <c r="X53" s="227" t="str">
        <f t="shared" si="47"/>
        <v/>
      </c>
      <c r="Y53" s="227">
        <f t="shared" si="48"/>
        <v>180000</v>
      </c>
      <c r="Z53" s="86">
        <f t="shared" si="15"/>
        <v>395637</v>
      </c>
      <c r="AA53" s="229">
        <f t="shared" si="16"/>
        <v>3</v>
      </c>
      <c r="AB53" s="73" t="s">
        <v>863</v>
      </c>
      <c r="AC53" s="73"/>
      <c r="AD53" s="73"/>
      <c r="AE53" s="235">
        <v>90</v>
      </c>
      <c r="AF53" s="236">
        <f t="shared" si="17"/>
        <v>35607330</v>
      </c>
    </row>
    <row r="54" spans="1:32" s="61" customFormat="1" ht="273" customHeight="1" x14ac:dyDescent="0.2">
      <c r="A54" s="74" t="s">
        <v>103</v>
      </c>
      <c r="B54" s="116" t="s">
        <v>104</v>
      </c>
      <c r="C54" s="77" t="s">
        <v>32</v>
      </c>
      <c r="D54" s="189">
        <v>35</v>
      </c>
      <c r="E54" s="190">
        <v>35851</v>
      </c>
      <c r="F54" s="183">
        <f t="shared" si="35"/>
        <v>1254785</v>
      </c>
      <c r="G54" s="191">
        <v>39206</v>
      </c>
      <c r="H54" s="184">
        <f t="shared" si="36"/>
        <v>1372210</v>
      </c>
      <c r="I54" s="188">
        <v>58900</v>
      </c>
      <c r="J54" s="224">
        <f t="shared" si="37"/>
        <v>2061500</v>
      </c>
      <c r="K54" s="192">
        <v>80000</v>
      </c>
      <c r="L54" s="220">
        <f t="shared" si="38"/>
        <v>2800000</v>
      </c>
      <c r="M54" s="85">
        <f t="shared" si="49"/>
        <v>44652.333333333336</v>
      </c>
      <c r="N54" s="225">
        <f t="shared" si="39"/>
        <v>53489.25</v>
      </c>
      <c r="O54" s="226">
        <f t="shared" si="40"/>
        <v>0.32975317470332821</v>
      </c>
      <c r="P54" s="226">
        <f t="shared" si="41"/>
        <v>0.26703029113326504</v>
      </c>
      <c r="Q54" s="226">
        <f t="shared" si="42"/>
        <v>-0.10115583972480446</v>
      </c>
      <c r="R54" s="226">
        <f t="shared" si="43"/>
        <v>-0.4956276261117889</v>
      </c>
      <c r="S54" s="227">
        <f t="shared" si="44"/>
        <v>20389.66384184235</v>
      </c>
      <c r="T54" s="228">
        <f t="shared" si="13"/>
        <v>73878.913841842354</v>
      </c>
      <c r="U54" s="228">
        <f t="shared" si="14"/>
        <v>33099.586158157646</v>
      </c>
      <c r="V54" s="227">
        <f t="shared" si="45"/>
        <v>35851</v>
      </c>
      <c r="W54" s="227">
        <f t="shared" si="46"/>
        <v>39206</v>
      </c>
      <c r="X54" s="227">
        <f t="shared" si="47"/>
        <v>58900</v>
      </c>
      <c r="Y54" s="227" t="str">
        <f t="shared" si="48"/>
        <v/>
      </c>
      <c r="Z54" s="86">
        <f t="shared" si="15"/>
        <v>44652.333333333336</v>
      </c>
      <c r="AA54" s="229">
        <f t="shared" si="16"/>
        <v>3</v>
      </c>
      <c r="AB54" s="73" t="s">
        <v>863</v>
      </c>
      <c r="AC54" s="73"/>
      <c r="AD54" s="73"/>
      <c r="AE54" s="235">
        <v>30</v>
      </c>
      <c r="AF54" s="236">
        <f t="shared" si="17"/>
        <v>1339570</v>
      </c>
    </row>
    <row r="55" spans="1:32" s="61" customFormat="1" ht="273" customHeight="1" x14ac:dyDescent="0.2">
      <c r="A55" s="74" t="s">
        <v>105</v>
      </c>
      <c r="B55" s="116" t="s">
        <v>106</v>
      </c>
      <c r="C55" s="77" t="s">
        <v>32</v>
      </c>
      <c r="D55" s="189">
        <v>140</v>
      </c>
      <c r="E55" s="190">
        <v>12400</v>
      </c>
      <c r="F55" s="183">
        <f t="shared" si="35"/>
        <v>1736000</v>
      </c>
      <c r="G55" s="191">
        <v>11296</v>
      </c>
      <c r="H55" s="184">
        <f t="shared" si="36"/>
        <v>1581440</v>
      </c>
      <c r="I55" s="188">
        <v>157600</v>
      </c>
      <c r="J55" s="224">
        <f t="shared" si="37"/>
        <v>22064000</v>
      </c>
      <c r="K55" s="192">
        <v>110000</v>
      </c>
      <c r="L55" s="220">
        <f t="shared" si="38"/>
        <v>15400000</v>
      </c>
      <c r="M55" s="85">
        <f t="shared" si="49"/>
        <v>44565.333333333336</v>
      </c>
      <c r="N55" s="225">
        <f t="shared" si="39"/>
        <v>72824</v>
      </c>
      <c r="O55" s="226">
        <f t="shared" si="40"/>
        <v>0.82972646380314186</v>
      </c>
      <c r="P55" s="226">
        <f t="shared" si="41"/>
        <v>0.84488630121937824</v>
      </c>
      <c r="Q55" s="226">
        <f t="shared" si="42"/>
        <v>-1.1641217181149073</v>
      </c>
      <c r="R55" s="226">
        <f t="shared" si="43"/>
        <v>-0.51049104690761293</v>
      </c>
      <c r="S55" s="227">
        <f t="shared" si="44"/>
        <v>73042.863470704659</v>
      </c>
      <c r="T55" s="228">
        <f t="shared" si="13"/>
        <v>145866.86347070464</v>
      </c>
      <c r="U55" s="228">
        <f t="shared" si="14"/>
        <v>-218.86347070465854</v>
      </c>
      <c r="V55" s="227">
        <f t="shared" si="45"/>
        <v>12400</v>
      </c>
      <c r="W55" s="227">
        <f t="shared" si="46"/>
        <v>11296</v>
      </c>
      <c r="X55" s="227" t="str">
        <f t="shared" si="47"/>
        <v/>
      </c>
      <c r="Y55" s="227">
        <f t="shared" si="48"/>
        <v>110000</v>
      </c>
      <c r="Z55" s="86">
        <f t="shared" si="15"/>
        <v>44565.333333333336</v>
      </c>
      <c r="AA55" s="229">
        <f t="shared" si="16"/>
        <v>3</v>
      </c>
      <c r="AB55" s="73" t="s">
        <v>863</v>
      </c>
      <c r="AC55" s="73"/>
      <c r="AD55" s="73"/>
      <c r="AE55" s="235">
        <v>50</v>
      </c>
      <c r="AF55" s="236">
        <f t="shared" si="17"/>
        <v>2228266.666666667</v>
      </c>
    </row>
    <row r="56" spans="1:32" s="61" customFormat="1" ht="273" customHeight="1" x14ac:dyDescent="0.2">
      <c r="A56" s="74" t="s">
        <v>107</v>
      </c>
      <c r="B56" s="116" t="s">
        <v>108</v>
      </c>
      <c r="C56" s="77" t="s">
        <v>32</v>
      </c>
      <c r="D56" s="189">
        <v>140</v>
      </c>
      <c r="E56" s="190">
        <v>68344</v>
      </c>
      <c r="F56" s="183">
        <f t="shared" si="35"/>
        <v>9568160</v>
      </c>
      <c r="G56" s="191">
        <v>66497</v>
      </c>
      <c r="H56" s="184">
        <f t="shared" si="36"/>
        <v>9309580</v>
      </c>
      <c r="I56" s="188">
        <v>98000</v>
      </c>
      <c r="J56" s="224">
        <f t="shared" si="37"/>
        <v>13720000</v>
      </c>
      <c r="K56" s="192">
        <v>90000</v>
      </c>
      <c r="L56" s="220">
        <f t="shared" si="38"/>
        <v>12600000</v>
      </c>
      <c r="M56" s="85">
        <f t="shared" si="49"/>
        <v>74947</v>
      </c>
      <c r="N56" s="225">
        <f t="shared" si="39"/>
        <v>80710.25</v>
      </c>
      <c r="O56" s="226">
        <f t="shared" si="40"/>
        <v>0.15321783788304455</v>
      </c>
      <c r="P56" s="226">
        <f t="shared" si="41"/>
        <v>0.17610216794025546</v>
      </c>
      <c r="Q56" s="226">
        <f t="shared" si="42"/>
        <v>-0.21422000303555011</v>
      </c>
      <c r="R56" s="226">
        <f t="shared" si="43"/>
        <v>-0.11510000278775001</v>
      </c>
      <c r="S56" s="227">
        <f t="shared" si="44"/>
        <v>15707.487861420319</v>
      </c>
      <c r="T56" s="228">
        <f t="shared" si="13"/>
        <v>96417.737861420319</v>
      </c>
      <c r="U56" s="228">
        <f t="shared" si="14"/>
        <v>65002.762138579681</v>
      </c>
      <c r="V56" s="227">
        <f t="shared" si="45"/>
        <v>68344</v>
      </c>
      <c r="W56" s="227">
        <f t="shared" si="46"/>
        <v>66497</v>
      </c>
      <c r="X56" s="227" t="str">
        <f t="shared" si="47"/>
        <v/>
      </c>
      <c r="Y56" s="227">
        <f t="shared" si="48"/>
        <v>90000</v>
      </c>
      <c r="Z56" s="86">
        <f t="shared" si="15"/>
        <v>74947</v>
      </c>
      <c r="AA56" s="229">
        <f t="shared" si="16"/>
        <v>3</v>
      </c>
      <c r="AB56" s="73" t="s">
        <v>863</v>
      </c>
      <c r="AC56" s="73"/>
      <c r="AD56" s="73"/>
      <c r="AE56" s="235">
        <v>50</v>
      </c>
      <c r="AF56" s="236">
        <f t="shared" si="17"/>
        <v>3747350</v>
      </c>
    </row>
    <row r="57" spans="1:32" s="61" customFormat="1" ht="273" customHeight="1" x14ac:dyDescent="0.2">
      <c r="A57" s="74" t="s">
        <v>109</v>
      </c>
      <c r="B57" s="116" t="s">
        <v>110</v>
      </c>
      <c r="C57" s="77" t="s">
        <v>32</v>
      </c>
      <c r="D57" s="189">
        <v>40</v>
      </c>
      <c r="E57" s="190">
        <v>97239</v>
      </c>
      <c r="F57" s="183">
        <f t="shared" si="35"/>
        <v>3889560</v>
      </c>
      <c r="G57" s="191">
        <v>103351</v>
      </c>
      <c r="H57" s="184">
        <f t="shared" si="36"/>
        <v>4134040</v>
      </c>
      <c r="I57" s="188">
        <v>52400</v>
      </c>
      <c r="J57" s="224">
        <f t="shared" si="37"/>
        <v>2096000</v>
      </c>
      <c r="K57" s="192">
        <v>50000</v>
      </c>
      <c r="L57" s="220">
        <f t="shared" si="38"/>
        <v>2000000</v>
      </c>
      <c r="M57" s="85">
        <f t="shared" si="49"/>
        <v>75747.5</v>
      </c>
      <c r="N57" s="225">
        <f t="shared" si="39"/>
        <v>75747.5</v>
      </c>
      <c r="O57" s="226">
        <f t="shared" si="40"/>
        <v>-0.28372553549622093</v>
      </c>
      <c r="P57" s="226">
        <f t="shared" si="41"/>
        <v>-0.36441466715073112</v>
      </c>
      <c r="Q57" s="226">
        <f t="shared" si="42"/>
        <v>0.30822799432324499</v>
      </c>
      <c r="R57" s="226">
        <f t="shared" si="43"/>
        <v>0.33991220832370705</v>
      </c>
      <c r="S57" s="227">
        <f t="shared" si="44"/>
        <v>28471.490401218314</v>
      </c>
      <c r="T57" s="228">
        <f t="shared" si="13"/>
        <v>104218.99040121831</v>
      </c>
      <c r="U57" s="228">
        <f t="shared" si="14"/>
        <v>47276.009598781689</v>
      </c>
      <c r="V57" s="227">
        <f t="shared" si="45"/>
        <v>97239</v>
      </c>
      <c r="W57" s="227">
        <f t="shared" si="46"/>
        <v>103351</v>
      </c>
      <c r="X57" s="227">
        <f t="shared" si="47"/>
        <v>52400</v>
      </c>
      <c r="Y57" s="227">
        <f t="shared" si="48"/>
        <v>50000</v>
      </c>
      <c r="Z57" s="86">
        <f t="shared" si="15"/>
        <v>75747.5</v>
      </c>
      <c r="AA57" s="229">
        <f t="shared" si="16"/>
        <v>4</v>
      </c>
      <c r="AB57" s="73" t="s">
        <v>863</v>
      </c>
      <c r="AC57" s="73"/>
      <c r="AD57" s="73"/>
      <c r="AE57" s="235">
        <v>30</v>
      </c>
      <c r="AF57" s="236">
        <f t="shared" si="17"/>
        <v>2272425</v>
      </c>
    </row>
    <row r="58" spans="1:32" s="61" customFormat="1" ht="273" customHeight="1" x14ac:dyDescent="0.2">
      <c r="A58" s="74" t="s">
        <v>111</v>
      </c>
      <c r="B58" s="116" t="s">
        <v>112</v>
      </c>
      <c r="C58" s="77" t="s">
        <v>32</v>
      </c>
      <c r="D58" s="189">
        <v>60</v>
      </c>
      <c r="E58" s="190">
        <v>35496</v>
      </c>
      <c r="F58" s="183">
        <f t="shared" si="35"/>
        <v>2129760</v>
      </c>
      <c r="G58" s="191">
        <v>38191</v>
      </c>
      <c r="H58" s="184">
        <f t="shared" si="36"/>
        <v>2291460</v>
      </c>
      <c r="I58" s="188">
        <v>75500</v>
      </c>
      <c r="J58" s="224">
        <f t="shared" si="37"/>
        <v>4530000</v>
      </c>
      <c r="K58" s="192">
        <v>120000</v>
      </c>
      <c r="L58" s="220">
        <f t="shared" si="38"/>
        <v>7200000</v>
      </c>
      <c r="M58" s="85">
        <f t="shared" si="49"/>
        <v>49729</v>
      </c>
      <c r="N58" s="225">
        <f t="shared" si="39"/>
        <v>67296.75</v>
      </c>
      <c r="O58" s="226">
        <f t="shared" si="40"/>
        <v>0.47254510804756544</v>
      </c>
      <c r="P58" s="226">
        <f t="shared" si="41"/>
        <v>0.43249859762915743</v>
      </c>
      <c r="Q58" s="226">
        <f t="shared" si="42"/>
        <v>-0.12189667405929705</v>
      </c>
      <c r="R58" s="226">
        <f t="shared" si="43"/>
        <v>-0.78314703161742583</v>
      </c>
      <c r="S58" s="227">
        <f t="shared" si="44"/>
        <v>39595.278568494337</v>
      </c>
      <c r="T58" s="228">
        <f t="shared" si="13"/>
        <v>106892.02856849434</v>
      </c>
      <c r="U58" s="228">
        <f t="shared" si="14"/>
        <v>27701.471431505663</v>
      </c>
      <c r="V58" s="227">
        <f t="shared" si="45"/>
        <v>35496</v>
      </c>
      <c r="W58" s="227">
        <f t="shared" si="46"/>
        <v>38191</v>
      </c>
      <c r="X58" s="227">
        <f t="shared" si="47"/>
        <v>75500</v>
      </c>
      <c r="Y58" s="227" t="str">
        <f t="shared" si="48"/>
        <v/>
      </c>
      <c r="Z58" s="86">
        <f t="shared" si="15"/>
        <v>49729</v>
      </c>
      <c r="AA58" s="229">
        <f t="shared" si="16"/>
        <v>3</v>
      </c>
      <c r="AB58" s="73" t="s">
        <v>863</v>
      </c>
      <c r="AC58" s="73"/>
      <c r="AD58" s="73"/>
      <c r="AE58" s="235">
        <v>30</v>
      </c>
      <c r="AF58" s="236">
        <f t="shared" si="17"/>
        <v>1491870</v>
      </c>
    </row>
    <row r="59" spans="1:32" ht="15" hidden="1" customHeight="1" x14ac:dyDescent="0.2">
      <c r="A59" s="5" t="s">
        <v>113</v>
      </c>
      <c r="B59" s="10" t="s">
        <v>114</v>
      </c>
      <c r="C59" s="9" t="s">
        <v>32</v>
      </c>
      <c r="D59" s="12">
        <v>30</v>
      </c>
      <c r="E59" s="38">
        <v>75100</v>
      </c>
      <c r="F59" s="35">
        <f t="shared" si="35"/>
        <v>2253000</v>
      </c>
      <c r="G59" s="40">
        <v>75333</v>
      </c>
      <c r="H59" s="25">
        <f t="shared" si="36"/>
        <v>2259990</v>
      </c>
      <c r="I59" s="16">
        <v>101100</v>
      </c>
      <c r="J59" s="17">
        <f t="shared" si="37"/>
        <v>3033000</v>
      </c>
      <c r="K59" s="32">
        <v>150000</v>
      </c>
      <c r="L59" s="29">
        <f t="shared" si="38"/>
        <v>4500000</v>
      </c>
      <c r="M59" s="47">
        <f t="shared" si="49"/>
        <v>83844.333333333328</v>
      </c>
      <c r="N59" s="42">
        <f t="shared" si="39"/>
        <v>100383.25</v>
      </c>
      <c r="O59" s="43">
        <f t="shared" si="40"/>
        <v>0.25186721888362851</v>
      </c>
      <c r="P59" s="43">
        <f t="shared" si="41"/>
        <v>0.24954611451611697</v>
      </c>
      <c r="Q59" s="43">
        <f t="shared" si="42"/>
        <v>-7.1401354309608145E-3</v>
      </c>
      <c r="R59" s="43">
        <f t="shared" si="43"/>
        <v>-0.49427319796878466</v>
      </c>
      <c r="S59" s="21">
        <f t="shared" si="44"/>
        <v>35256.646497504553</v>
      </c>
      <c r="T59" s="22">
        <f t="shared" si="13"/>
        <v>135639.89649750455</v>
      </c>
      <c r="U59" s="22">
        <f t="shared" si="14"/>
        <v>65126.603502495447</v>
      </c>
      <c r="V59" s="21">
        <f t="shared" si="45"/>
        <v>75100</v>
      </c>
      <c r="W59" s="21">
        <f t="shared" si="46"/>
        <v>75333</v>
      </c>
      <c r="X59" s="21">
        <f t="shared" si="47"/>
        <v>101100</v>
      </c>
      <c r="Y59" s="21" t="str">
        <f t="shared" si="48"/>
        <v/>
      </c>
      <c r="Z59" s="23">
        <f t="shared" si="15"/>
        <v>83844.333333333328</v>
      </c>
      <c r="AA59" s="20">
        <f t="shared" si="16"/>
        <v>3</v>
      </c>
      <c r="AB59" s="1" t="s">
        <v>863</v>
      </c>
      <c r="AE59" s="53"/>
      <c r="AF59" s="57">
        <f t="shared" si="17"/>
        <v>0</v>
      </c>
    </row>
    <row r="60" spans="1:32" ht="15.75" hidden="1" customHeight="1" x14ac:dyDescent="0.2">
      <c r="A60" s="8">
        <v>5</v>
      </c>
      <c r="B60" s="255" t="s">
        <v>115</v>
      </c>
      <c r="C60" s="255"/>
      <c r="D60" s="255"/>
      <c r="E60" s="255"/>
      <c r="F60" s="255"/>
      <c r="G60" s="49"/>
      <c r="H60" s="49"/>
      <c r="I60" s="49"/>
      <c r="J60" s="49"/>
      <c r="K60" s="49"/>
      <c r="L60" s="49"/>
      <c r="M60" s="26"/>
      <c r="N60" s="256"/>
      <c r="O60" s="257"/>
      <c r="P60" s="257"/>
      <c r="Q60" s="257"/>
      <c r="R60" s="257"/>
      <c r="S60" s="257"/>
      <c r="T60" s="257"/>
      <c r="U60" s="257"/>
      <c r="V60" s="257"/>
      <c r="W60" s="257"/>
      <c r="X60" s="257"/>
      <c r="Y60" s="257"/>
      <c r="Z60" s="257"/>
      <c r="AA60" s="258"/>
      <c r="AB60" s="1" t="s">
        <v>863</v>
      </c>
      <c r="AE60" s="53"/>
      <c r="AF60" s="57">
        <f t="shared" si="17"/>
        <v>0</v>
      </c>
    </row>
    <row r="61" spans="1:32" ht="15" hidden="1" customHeight="1" x14ac:dyDescent="0.2">
      <c r="A61" s="5" t="s">
        <v>116</v>
      </c>
      <c r="B61" s="10" t="s">
        <v>117</v>
      </c>
      <c r="C61" s="9" t="s">
        <v>32</v>
      </c>
      <c r="D61" s="12">
        <v>180</v>
      </c>
      <c r="E61" s="38">
        <v>38133</v>
      </c>
      <c r="F61" s="35">
        <f t="shared" ref="F61:F71" si="50">+D61*E61</f>
        <v>6863940</v>
      </c>
      <c r="G61" s="40">
        <v>40075</v>
      </c>
      <c r="H61" s="25">
        <f t="shared" ref="H61:H71" si="51">+D61*G61</f>
        <v>7213500</v>
      </c>
      <c r="I61" s="16">
        <v>13980</v>
      </c>
      <c r="J61" s="17">
        <f t="shared" ref="J61:J71" si="52">+I61*D61</f>
        <v>2516400</v>
      </c>
      <c r="K61" s="28">
        <v>8500</v>
      </c>
      <c r="L61" s="29">
        <f t="shared" ref="L61:L71" si="53">+K61*D61</f>
        <v>1530000</v>
      </c>
      <c r="M61" s="47">
        <f t="shared" si="49"/>
        <v>30729.333333333332</v>
      </c>
      <c r="N61" s="42">
        <f t="shared" ref="N61:N71" si="54">AVERAGE(E61,G61,I61,K61)</f>
        <v>25172</v>
      </c>
      <c r="O61" s="43">
        <f t="shared" ref="O61:O71" si="55">1-E61/N61</f>
        <v>-0.51489750516446842</v>
      </c>
      <c r="P61" s="43">
        <f t="shared" ref="P61:P71" si="56">1-G61/N61</f>
        <v>-0.59204671857619573</v>
      </c>
      <c r="Q61" s="43">
        <f t="shared" ref="Q61:Q71" si="57">1-I61/N61</f>
        <v>0.44462100746861588</v>
      </c>
      <c r="R61" s="43">
        <f t="shared" ref="R61:R71" si="58">1-K61/N61</f>
        <v>0.66232321627204827</v>
      </c>
      <c r="S61" s="21">
        <f t="shared" ref="S61:S71" si="59">STDEV(E61,G61,I61,K61)</f>
        <v>16261.440875068032</v>
      </c>
      <c r="T61" s="22">
        <f t="shared" si="13"/>
        <v>41433.44087506803</v>
      </c>
      <c r="U61" s="22">
        <f t="shared" si="14"/>
        <v>8910.5591249319677</v>
      </c>
      <c r="V61" s="21">
        <f t="shared" ref="V61:V71" si="60">IF(AND(E61&lt;=$T61,E61&gt;=$U61),E61,"")</f>
        <v>38133</v>
      </c>
      <c r="W61" s="21">
        <f t="shared" ref="W61:W71" si="61">IF(AND(G61&lt;=$T61,G61&gt;=$U61),G61,"")</f>
        <v>40075</v>
      </c>
      <c r="X61" s="21">
        <f t="shared" ref="X61:X71" si="62">IF(AND(I61&lt;=$T61,I61&gt;=$U61),I61,"")</f>
        <v>13980</v>
      </c>
      <c r="Y61" s="21" t="str">
        <f t="shared" ref="Y61:Y71" si="63">IF(AND(K61&lt;=$T61,K61&gt;=$U61),K61,"")</f>
        <v/>
      </c>
      <c r="Z61" s="23">
        <f t="shared" si="15"/>
        <v>30729.333333333332</v>
      </c>
      <c r="AA61" s="20">
        <f t="shared" si="16"/>
        <v>3</v>
      </c>
      <c r="AB61" s="1" t="s">
        <v>863</v>
      </c>
      <c r="AE61" s="53"/>
      <c r="AF61" s="57">
        <f t="shared" si="17"/>
        <v>0</v>
      </c>
    </row>
    <row r="62" spans="1:32" s="61" customFormat="1" ht="273" customHeight="1" x14ac:dyDescent="0.2">
      <c r="A62" s="74" t="s">
        <v>118</v>
      </c>
      <c r="B62" s="116" t="s">
        <v>119</v>
      </c>
      <c r="C62" s="77" t="s">
        <v>17</v>
      </c>
      <c r="D62" s="189">
        <v>90</v>
      </c>
      <c r="E62" s="190">
        <v>238870</v>
      </c>
      <c r="F62" s="183">
        <f t="shared" si="50"/>
        <v>21498300</v>
      </c>
      <c r="G62" s="191">
        <v>215353</v>
      </c>
      <c r="H62" s="184">
        <f t="shared" si="51"/>
        <v>19381770</v>
      </c>
      <c r="I62" s="188">
        <v>156231</v>
      </c>
      <c r="J62" s="224">
        <f t="shared" si="52"/>
        <v>14060790</v>
      </c>
      <c r="K62" s="192">
        <v>250000</v>
      </c>
      <c r="L62" s="220">
        <f t="shared" si="53"/>
        <v>22500000</v>
      </c>
      <c r="M62" s="85">
        <f t="shared" si="49"/>
        <v>234741</v>
      </c>
      <c r="N62" s="225">
        <f t="shared" si="54"/>
        <v>215113.5</v>
      </c>
      <c r="O62" s="226">
        <f t="shared" si="55"/>
        <v>-0.11043704834889478</v>
      </c>
      <c r="P62" s="226">
        <f t="shared" si="56"/>
        <v>-1.113365734833005E-3</v>
      </c>
      <c r="Q62" s="226">
        <f t="shared" si="57"/>
        <v>0.27372759031859928</v>
      </c>
      <c r="R62" s="226">
        <f t="shared" si="58"/>
        <v>-0.16217717623487138</v>
      </c>
      <c r="S62" s="227">
        <f t="shared" si="59"/>
        <v>41827.603887863334</v>
      </c>
      <c r="T62" s="228">
        <f t="shared" si="13"/>
        <v>256941.10388786334</v>
      </c>
      <c r="U62" s="228">
        <f t="shared" si="14"/>
        <v>173285.89611213666</v>
      </c>
      <c r="V62" s="227">
        <f t="shared" si="60"/>
        <v>238870</v>
      </c>
      <c r="W62" s="227">
        <f t="shared" si="61"/>
        <v>215353</v>
      </c>
      <c r="X62" s="227" t="str">
        <f t="shared" si="62"/>
        <v/>
      </c>
      <c r="Y62" s="227">
        <f t="shared" si="63"/>
        <v>250000</v>
      </c>
      <c r="Z62" s="86">
        <f t="shared" si="15"/>
        <v>234741</v>
      </c>
      <c r="AA62" s="229">
        <f t="shared" si="16"/>
        <v>3</v>
      </c>
      <c r="AB62" s="73" t="s">
        <v>863</v>
      </c>
      <c r="AC62" s="73"/>
      <c r="AD62" s="73"/>
      <c r="AE62" s="235">
        <v>50</v>
      </c>
      <c r="AF62" s="236">
        <f t="shared" si="17"/>
        <v>11737050</v>
      </c>
    </row>
    <row r="63" spans="1:32" s="61" customFormat="1" ht="273" customHeight="1" x14ac:dyDescent="0.2">
      <c r="A63" s="74" t="s">
        <v>120</v>
      </c>
      <c r="B63" s="116" t="s">
        <v>121</v>
      </c>
      <c r="C63" s="77" t="s">
        <v>17</v>
      </c>
      <c r="D63" s="189">
        <v>2200</v>
      </c>
      <c r="E63" s="190">
        <v>8260</v>
      </c>
      <c r="F63" s="183">
        <f t="shared" si="50"/>
        <v>18172000</v>
      </c>
      <c r="G63" s="191">
        <v>7518</v>
      </c>
      <c r="H63" s="184">
        <f t="shared" si="51"/>
        <v>16539600</v>
      </c>
      <c r="I63" s="188">
        <v>32600</v>
      </c>
      <c r="J63" s="224">
        <f t="shared" si="52"/>
        <v>71720000</v>
      </c>
      <c r="K63" s="192">
        <v>32000</v>
      </c>
      <c r="L63" s="220">
        <f t="shared" si="53"/>
        <v>70400000</v>
      </c>
      <c r="M63" s="85">
        <f t="shared" si="49"/>
        <v>20094.5</v>
      </c>
      <c r="N63" s="225">
        <f t="shared" si="54"/>
        <v>20094.5</v>
      </c>
      <c r="O63" s="226">
        <f t="shared" si="55"/>
        <v>0.58894224787877281</v>
      </c>
      <c r="P63" s="226">
        <f t="shared" si="56"/>
        <v>0.62586777476423894</v>
      </c>
      <c r="Q63" s="226">
        <f t="shared" si="57"/>
        <v>-0.62233446963099359</v>
      </c>
      <c r="R63" s="226">
        <f t="shared" si="58"/>
        <v>-0.59247555301201826</v>
      </c>
      <c r="S63" s="227">
        <f t="shared" si="59"/>
        <v>14099.08038372243</v>
      </c>
      <c r="T63" s="228">
        <f t="shared" si="13"/>
        <v>34193.58038372243</v>
      </c>
      <c r="U63" s="228">
        <f t="shared" si="14"/>
        <v>5995.4196162775697</v>
      </c>
      <c r="V63" s="227">
        <f t="shared" si="60"/>
        <v>8260</v>
      </c>
      <c r="W63" s="227">
        <f t="shared" si="61"/>
        <v>7518</v>
      </c>
      <c r="X63" s="227">
        <f t="shared" si="62"/>
        <v>32600</v>
      </c>
      <c r="Y63" s="227">
        <f t="shared" si="63"/>
        <v>32000</v>
      </c>
      <c r="Z63" s="86">
        <f t="shared" si="15"/>
        <v>20094.5</v>
      </c>
      <c r="AA63" s="229">
        <f t="shared" si="16"/>
        <v>4</v>
      </c>
      <c r="AB63" s="73" t="s">
        <v>863</v>
      </c>
      <c r="AC63" s="73"/>
      <c r="AD63" s="73"/>
      <c r="AE63" s="235">
        <v>1800</v>
      </c>
      <c r="AF63" s="236">
        <f t="shared" si="17"/>
        <v>36170100</v>
      </c>
    </row>
    <row r="64" spans="1:32" ht="63.75" hidden="1" customHeight="1" x14ac:dyDescent="0.2">
      <c r="A64" s="5" t="s">
        <v>122</v>
      </c>
      <c r="B64" s="10" t="s">
        <v>123</v>
      </c>
      <c r="C64" s="9" t="s">
        <v>17</v>
      </c>
      <c r="D64" s="12">
        <v>30</v>
      </c>
      <c r="E64" s="38">
        <v>140960</v>
      </c>
      <c r="F64" s="35">
        <f t="shared" si="50"/>
        <v>4228800</v>
      </c>
      <c r="G64" s="40">
        <v>140834</v>
      </c>
      <c r="H64" s="25">
        <f t="shared" si="51"/>
        <v>4225020</v>
      </c>
      <c r="I64" s="15">
        <v>156231</v>
      </c>
      <c r="J64" s="17">
        <f t="shared" si="52"/>
        <v>4686930</v>
      </c>
      <c r="K64" s="28">
        <v>230000</v>
      </c>
      <c r="L64" s="29">
        <f t="shared" si="53"/>
        <v>6900000</v>
      </c>
      <c r="M64" s="47">
        <f t="shared" si="49"/>
        <v>146008.33333333334</v>
      </c>
      <c r="N64" s="42">
        <f t="shared" si="54"/>
        <v>167006.25</v>
      </c>
      <c r="O64" s="43">
        <f t="shared" si="55"/>
        <v>0.15595973204595637</v>
      </c>
      <c r="P64" s="43">
        <f t="shared" si="56"/>
        <v>0.15671419482803783</v>
      </c>
      <c r="Q64" s="43">
        <f t="shared" si="57"/>
        <v>6.4520040417649027E-2</v>
      </c>
      <c r="R64" s="43">
        <f t="shared" si="58"/>
        <v>-0.37719396729164334</v>
      </c>
      <c r="S64" s="21">
        <f t="shared" si="59"/>
        <v>42613.426525568204</v>
      </c>
      <c r="T64" s="22">
        <f t="shared" si="13"/>
        <v>209619.67652556821</v>
      </c>
      <c r="U64" s="22">
        <f t="shared" si="14"/>
        <v>124392.82347443179</v>
      </c>
      <c r="V64" s="21">
        <f t="shared" si="60"/>
        <v>140960</v>
      </c>
      <c r="W64" s="21">
        <f t="shared" si="61"/>
        <v>140834</v>
      </c>
      <c r="X64" s="21">
        <f t="shared" si="62"/>
        <v>156231</v>
      </c>
      <c r="Y64" s="21" t="str">
        <f t="shared" si="63"/>
        <v/>
      </c>
      <c r="Z64" s="23">
        <f t="shared" si="15"/>
        <v>146008.33333333334</v>
      </c>
      <c r="AA64" s="20">
        <f t="shared" si="16"/>
        <v>3</v>
      </c>
      <c r="AB64" s="1" t="s">
        <v>863</v>
      </c>
      <c r="AE64" s="53"/>
      <c r="AF64" s="57">
        <f t="shared" si="17"/>
        <v>0</v>
      </c>
    </row>
    <row r="65" spans="1:32" ht="76.5" hidden="1" x14ac:dyDescent="0.2">
      <c r="A65" s="5" t="s">
        <v>124</v>
      </c>
      <c r="B65" s="10" t="s">
        <v>125</v>
      </c>
      <c r="C65" s="9" t="s">
        <v>17</v>
      </c>
      <c r="D65" s="12">
        <v>20</v>
      </c>
      <c r="E65" s="38">
        <v>145960</v>
      </c>
      <c r="F65" s="35">
        <f t="shared" si="50"/>
        <v>2919200</v>
      </c>
      <c r="G65" s="40">
        <v>139773</v>
      </c>
      <c r="H65" s="25">
        <f t="shared" si="51"/>
        <v>2795460</v>
      </c>
      <c r="I65" s="15">
        <v>156231</v>
      </c>
      <c r="J65" s="17">
        <f t="shared" si="52"/>
        <v>3124620</v>
      </c>
      <c r="K65" s="28">
        <v>180000</v>
      </c>
      <c r="L65" s="29">
        <f t="shared" si="53"/>
        <v>3600000</v>
      </c>
      <c r="M65" s="47">
        <f>N65</f>
        <v>155491</v>
      </c>
      <c r="N65" s="46">
        <f t="shared" si="54"/>
        <v>155491</v>
      </c>
      <c r="O65" s="43">
        <f t="shared" si="55"/>
        <v>6.1296152188872632E-2</v>
      </c>
      <c r="P65" s="43">
        <f t="shared" si="56"/>
        <v>0.1010862365024342</v>
      </c>
      <c r="Q65" s="43">
        <f t="shared" si="57"/>
        <v>-4.7591178910677545E-3</v>
      </c>
      <c r="R65" s="43">
        <f t="shared" si="58"/>
        <v>-0.15762327080023919</v>
      </c>
      <c r="S65" s="21">
        <f t="shared" si="59"/>
        <v>17693.069886257726</v>
      </c>
      <c r="T65" s="22">
        <f t="shared" si="13"/>
        <v>173184.06988625773</v>
      </c>
      <c r="U65" s="22">
        <f t="shared" si="14"/>
        <v>137797.93011374227</v>
      </c>
      <c r="V65" s="21">
        <f t="shared" si="60"/>
        <v>145960</v>
      </c>
      <c r="W65" s="21">
        <f t="shared" si="61"/>
        <v>139773</v>
      </c>
      <c r="X65" s="21">
        <f t="shared" si="62"/>
        <v>156231</v>
      </c>
      <c r="Y65" s="21" t="str">
        <f t="shared" si="63"/>
        <v/>
      </c>
      <c r="Z65" s="23">
        <f t="shared" si="15"/>
        <v>147321.33333333334</v>
      </c>
      <c r="AA65" s="20">
        <f t="shared" si="16"/>
        <v>3</v>
      </c>
      <c r="AB65" s="44" t="s">
        <v>873</v>
      </c>
      <c r="AE65" s="53"/>
      <c r="AF65" s="57">
        <f t="shared" si="17"/>
        <v>0</v>
      </c>
    </row>
    <row r="66" spans="1:32" ht="15" hidden="1" customHeight="1" x14ac:dyDescent="0.2">
      <c r="A66" s="5" t="s">
        <v>126</v>
      </c>
      <c r="B66" s="10" t="s">
        <v>127</v>
      </c>
      <c r="C66" s="9" t="s">
        <v>17</v>
      </c>
      <c r="D66" s="12">
        <v>450</v>
      </c>
      <c r="E66" s="38">
        <v>58852</v>
      </c>
      <c r="F66" s="35">
        <f t="shared" si="50"/>
        <v>26483400</v>
      </c>
      <c r="G66" s="40">
        <v>63969</v>
      </c>
      <c r="H66" s="25">
        <f t="shared" si="51"/>
        <v>28786050</v>
      </c>
      <c r="I66" s="16">
        <v>35450</v>
      </c>
      <c r="J66" s="17">
        <f t="shared" si="52"/>
        <v>15952500</v>
      </c>
      <c r="K66" s="28">
        <v>48000</v>
      </c>
      <c r="L66" s="29">
        <f t="shared" si="53"/>
        <v>21600000</v>
      </c>
      <c r="M66" s="47">
        <f t="shared" si="49"/>
        <v>56940.333333333336</v>
      </c>
      <c r="N66" s="42">
        <f t="shared" si="54"/>
        <v>51567.75</v>
      </c>
      <c r="O66" s="43">
        <f t="shared" si="55"/>
        <v>-0.14125592060929559</v>
      </c>
      <c r="P66" s="43">
        <f t="shared" si="56"/>
        <v>-0.24048460520383386</v>
      </c>
      <c r="Q66" s="43">
        <f t="shared" si="57"/>
        <v>0.31255484290084401</v>
      </c>
      <c r="R66" s="43">
        <f t="shared" si="58"/>
        <v>6.9185682912285329E-2</v>
      </c>
      <c r="S66" s="21">
        <f t="shared" si="59"/>
        <v>12640.701519957927</v>
      </c>
      <c r="T66" s="22">
        <f t="shared" si="13"/>
        <v>64208.451519957925</v>
      </c>
      <c r="U66" s="22">
        <f t="shared" si="14"/>
        <v>38927.048480042075</v>
      </c>
      <c r="V66" s="21">
        <f t="shared" si="60"/>
        <v>58852</v>
      </c>
      <c r="W66" s="21">
        <f t="shared" si="61"/>
        <v>63969</v>
      </c>
      <c r="X66" s="21" t="str">
        <f t="shared" si="62"/>
        <v/>
      </c>
      <c r="Y66" s="21">
        <f t="shared" si="63"/>
        <v>48000</v>
      </c>
      <c r="Z66" s="23">
        <f t="shared" si="15"/>
        <v>56940.333333333336</v>
      </c>
      <c r="AA66" s="20">
        <f t="shared" si="16"/>
        <v>3</v>
      </c>
      <c r="AB66" s="1" t="s">
        <v>863</v>
      </c>
      <c r="AE66" s="53"/>
      <c r="AF66" s="57">
        <f t="shared" si="17"/>
        <v>0</v>
      </c>
    </row>
    <row r="67" spans="1:32" s="61" customFormat="1" ht="273" customHeight="1" x14ac:dyDescent="0.2">
      <c r="A67" s="74" t="s">
        <v>128</v>
      </c>
      <c r="B67" s="116" t="s">
        <v>129</v>
      </c>
      <c r="C67" s="77" t="s">
        <v>17</v>
      </c>
      <c r="D67" s="189">
        <v>950</v>
      </c>
      <c r="E67" s="190">
        <v>50735</v>
      </c>
      <c r="F67" s="183">
        <f t="shared" si="50"/>
        <v>48198250</v>
      </c>
      <c r="G67" s="191">
        <v>48178</v>
      </c>
      <c r="H67" s="184">
        <f t="shared" si="51"/>
        <v>45769100</v>
      </c>
      <c r="I67" s="188">
        <v>36390</v>
      </c>
      <c r="J67" s="224">
        <f t="shared" si="52"/>
        <v>34570500</v>
      </c>
      <c r="K67" s="192">
        <v>48000</v>
      </c>
      <c r="L67" s="220">
        <f t="shared" si="53"/>
        <v>45600000</v>
      </c>
      <c r="M67" s="85">
        <f t="shared" si="49"/>
        <v>48971</v>
      </c>
      <c r="N67" s="225">
        <f t="shared" si="54"/>
        <v>45825.75</v>
      </c>
      <c r="O67" s="226">
        <f t="shared" si="55"/>
        <v>-0.10712863401035455</v>
      </c>
      <c r="P67" s="226">
        <f t="shared" si="56"/>
        <v>-5.1330311015095331E-2</v>
      </c>
      <c r="Q67" s="226">
        <f t="shared" si="57"/>
        <v>0.20590497700528632</v>
      </c>
      <c r="R67" s="226">
        <f t="shared" si="58"/>
        <v>-4.7446031979836656E-2</v>
      </c>
      <c r="S67" s="227">
        <f t="shared" si="59"/>
        <v>6413.385916710974</v>
      </c>
      <c r="T67" s="228">
        <f t="shared" si="13"/>
        <v>52239.135916710977</v>
      </c>
      <c r="U67" s="228">
        <f t="shared" si="14"/>
        <v>39412.364083289023</v>
      </c>
      <c r="V67" s="227">
        <f t="shared" si="60"/>
        <v>50735</v>
      </c>
      <c r="W67" s="227">
        <f t="shared" si="61"/>
        <v>48178</v>
      </c>
      <c r="X67" s="227" t="str">
        <f t="shared" si="62"/>
        <v/>
      </c>
      <c r="Y67" s="227">
        <f t="shared" si="63"/>
        <v>48000</v>
      </c>
      <c r="Z67" s="86">
        <f t="shared" si="15"/>
        <v>48971</v>
      </c>
      <c r="AA67" s="229">
        <f t="shared" si="16"/>
        <v>3</v>
      </c>
      <c r="AB67" s="73" t="s">
        <v>863</v>
      </c>
      <c r="AC67" s="73"/>
      <c r="AD67" s="73"/>
      <c r="AE67" s="235">
        <v>30</v>
      </c>
      <c r="AF67" s="236">
        <f t="shared" si="17"/>
        <v>1469130</v>
      </c>
    </row>
    <row r="68" spans="1:32" s="61" customFormat="1" ht="273" customHeight="1" x14ac:dyDescent="0.2">
      <c r="A68" s="74" t="s">
        <v>130</v>
      </c>
      <c r="B68" s="116" t="s">
        <v>131</v>
      </c>
      <c r="C68" s="77" t="s">
        <v>17</v>
      </c>
      <c r="D68" s="189">
        <v>250</v>
      </c>
      <c r="E68" s="190">
        <v>38133</v>
      </c>
      <c r="F68" s="183">
        <f t="shared" si="50"/>
        <v>9533250</v>
      </c>
      <c r="G68" s="191">
        <v>34884</v>
      </c>
      <c r="H68" s="184">
        <f t="shared" si="51"/>
        <v>8721000</v>
      </c>
      <c r="I68" s="188">
        <v>39524</v>
      </c>
      <c r="J68" s="224">
        <f t="shared" si="52"/>
        <v>9881000</v>
      </c>
      <c r="K68" s="192">
        <v>60000</v>
      </c>
      <c r="L68" s="220">
        <f t="shared" si="53"/>
        <v>15000000</v>
      </c>
      <c r="M68" s="85">
        <f t="shared" si="49"/>
        <v>37513.666666666664</v>
      </c>
      <c r="N68" s="225">
        <f t="shared" si="54"/>
        <v>43135.25</v>
      </c>
      <c r="O68" s="226">
        <f t="shared" si="55"/>
        <v>0.11596663981314581</v>
      </c>
      <c r="P68" s="226">
        <f t="shared" si="56"/>
        <v>0.19128786781112894</v>
      </c>
      <c r="Q68" s="226">
        <f t="shared" si="57"/>
        <v>8.3719231950666773E-2</v>
      </c>
      <c r="R68" s="226">
        <f t="shared" si="58"/>
        <v>-0.39097373957494153</v>
      </c>
      <c r="S68" s="227">
        <f t="shared" si="59"/>
        <v>11410.032876815036</v>
      </c>
      <c r="T68" s="228">
        <f t="shared" si="13"/>
        <v>54545.282876815036</v>
      </c>
      <c r="U68" s="228">
        <f t="shared" si="14"/>
        <v>31725.217123184964</v>
      </c>
      <c r="V68" s="227">
        <f t="shared" si="60"/>
        <v>38133</v>
      </c>
      <c r="W68" s="227">
        <f t="shared" si="61"/>
        <v>34884</v>
      </c>
      <c r="X68" s="227">
        <f t="shared" si="62"/>
        <v>39524</v>
      </c>
      <c r="Y68" s="227" t="str">
        <f t="shared" si="63"/>
        <v/>
      </c>
      <c r="Z68" s="86">
        <f t="shared" si="15"/>
        <v>37513.666666666664</v>
      </c>
      <c r="AA68" s="229">
        <f t="shared" si="16"/>
        <v>3</v>
      </c>
      <c r="AB68" s="73" t="s">
        <v>863</v>
      </c>
      <c r="AC68" s="73"/>
      <c r="AD68" s="73"/>
      <c r="AE68" s="235">
        <v>50</v>
      </c>
      <c r="AF68" s="236">
        <f t="shared" si="17"/>
        <v>1875683.3333333333</v>
      </c>
    </row>
    <row r="69" spans="1:32" s="61" customFormat="1" ht="273" customHeight="1" x14ac:dyDescent="0.2">
      <c r="A69" s="74" t="s">
        <v>132</v>
      </c>
      <c r="B69" s="116" t="s">
        <v>133</v>
      </c>
      <c r="C69" s="77" t="s">
        <v>17</v>
      </c>
      <c r="D69" s="189">
        <v>1550</v>
      </c>
      <c r="E69" s="190">
        <v>155000</v>
      </c>
      <c r="F69" s="183">
        <f t="shared" si="50"/>
        <v>240250000</v>
      </c>
      <c r="G69" s="191">
        <v>152339</v>
      </c>
      <c r="H69" s="184">
        <f t="shared" si="51"/>
        <v>236125450</v>
      </c>
      <c r="I69" s="188">
        <v>50600</v>
      </c>
      <c r="J69" s="224">
        <f t="shared" si="52"/>
        <v>78430000</v>
      </c>
      <c r="K69" s="192">
        <v>50000</v>
      </c>
      <c r="L69" s="220">
        <f t="shared" si="53"/>
        <v>77500000</v>
      </c>
      <c r="M69" s="85">
        <f t="shared" si="49"/>
        <v>101984.75</v>
      </c>
      <c r="N69" s="225">
        <f t="shared" si="54"/>
        <v>101984.75</v>
      </c>
      <c r="O69" s="226">
        <f t="shared" si="55"/>
        <v>-0.51983507338106927</v>
      </c>
      <c r="P69" s="226">
        <f t="shared" si="56"/>
        <v>-0.49374293705676586</v>
      </c>
      <c r="Q69" s="226">
        <f t="shared" si="57"/>
        <v>0.50384738894785741</v>
      </c>
      <c r="R69" s="226">
        <f t="shared" si="58"/>
        <v>0.50973062148997772</v>
      </c>
      <c r="S69" s="227">
        <f t="shared" si="59"/>
        <v>59690.797701572061</v>
      </c>
      <c r="T69" s="228">
        <f t="shared" si="13"/>
        <v>161675.54770157207</v>
      </c>
      <c r="U69" s="228">
        <f t="shared" si="14"/>
        <v>42293.952298427939</v>
      </c>
      <c r="V69" s="227">
        <f t="shared" si="60"/>
        <v>155000</v>
      </c>
      <c r="W69" s="227">
        <f t="shared" si="61"/>
        <v>152339</v>
      </c>
      <c r="X69" s="227">
        <f t="shared" si="62"/>
        <v>50600</v>
      </c>
      <c r="Y69" s="227">
        <f t="shared" si="63"/>
        <v>50000</v>
      </c>
      <c r="Z69" s="86">
        <f t="shared" si="15"/>
        <v>101984.75</v>
      </c>
      <c r="AA69" s="229">
        <f t="shared" si="16"/>
        <v>4</v>
      </c>
      <c r="AB69" s="73" t="s">
        <v>863</v>
      </c>
      <c r="AC69" s="73"/>
      <c r="AD69" s="73"/>
      <c r="AE69" s="235">
        <v>900</v>
      </c>
      <c r="AF69" s="236">
        <f t="shared" si="17"/>
        <v>91786275</v>
      </c>
    </row>
    <row r="70" spans="1:32" ht="89.25" hidden="1" customHeight="1" x14ac:dyDescent="0.2">
      <c r="A70" s="5" t="s">
        <v>132</v>
      </c>
      <c r="B70" s="10" t="s">
        <v>134</v>
      </c>
      <c r="C70" s="9" t="s">
        <v>17</v>
      </c>
      <c r="D70" s="12">
        <v>250</v>
      </c>
      <c r="E70" s="38">
        <v>198400</v>
      </c>
      <c r="F70" s="35">
        <f t="shared" si="50"/>
        <v>49600000</v>
      </c>
      <c r="G70" s="40">
        <v>181456</v>
      </c>
      <c r="H70" s="25">
        <f t="shared" si="51"/>
        <v>45364000</v>
      </c>
      <c r="I70" s="15">
        <v>52600</v>
      </c>
      <c r="J70" s="17">
        <f t="shared" si="52"/>
        <v>13150000</v>
      </c>
      <c r="K70" s="28">
        <v>60000</v>
      </c>
      <c r="L70" s="29">
        <f t="shared" si="53"/>
        <v>15000000</v>
      </c>
      <c r="M70" s="47">
        <f t="shared" si="49"/>
        <v>123114</v>
      </c>
      <c r="N70" s="42">
        <f t="shared" si="54"/>
        <v>123114</v>
      </c>
      <c r="O70" s="43">
        <f t="shared" si="55"/>
        <v>-0.61151453124746169</v>
      </c>
      <c r="P70" s="43">
        <f t="shared" si="56"/>
        <v>-0.47388599184495672</v>
      </c>
      <c r="Q70" s="43">
        <f t="shared" si="57"/>
        <v>0.57275370794548142</v>
      </c>
      <c r="R70" s="43">
        <f t="shared" si="58"/>
        <v>0.512646815146937</v>
      </c>
      <c r="S70" s="21">
        <f t="shared" si="59"/>
        <v>77518.539614727008</v>
      </c>
      <c r="T70" s="22">
        <f t="shared" si="13"/>
        <v>200632.53961472702</v>
      </c>
      <c r="U70" s="22">
        <f t="shared" si="14"/>
        <v>45595.460385272992</v>
      </c>
      <c r="V70" s="21">
        <f t="shared" si="60"/>
        <v>198400</v>
      </c>
      <c r="W70" s="21">
        <f t="shared" si="61"/>
        <v>181456</v>
      </c>
      <c r="X70" s="21">
        <f t="shared" si="62"/>
        <v>52600</v>
      </c>
      <c r="Y70" s="21">
        <f t="shared" si="63"/>
        <v>60000</v>
      </c>
      <c r="Z70" s="23">
        <f t="shared" si="15"/>
        <v>123114</v>
      </c>
      <c r="AA70" s="20">
        <f t="shared" si="16"/>
        <v>4</v>
      </c>
      <c r="AB70" s="1" t="s">
        <v>863</v>
      </c>
      <c r="AE70" s="53"/>
      <c r="AF70" s="57">
        <f t="shared" si="17"/>
        <v>0</v>
      </c>
    </row>
    <row r="71" spans="1:32" s="61" customFormat="1" ht="273" customHeight="1" x14ac:dyDescent="0.2">
      <c r="A71" s="74" t="s">
        <v>135</v>
      </c>
      <c r="B71" s="116" t="s">
        <v>136</v>
      </c>
      <c r="C71" s="77" t="s">
        <v>17</v>
      </c>
      <c r="D71" s="189">
        <v>100</v>
      </c>
      <c r="E71" s="190">
        <v>16936</v>
      </c>
      <c r="F71" s="183">
        <f t="shared" si="50"/>
        <v>1693600</v>
      </c>
      <c r="G71" s="191">
        <v>18366</v>
      </c>
      <c r="H71" s="184">
        <f t="shared" si="51"/>
        <v>1836600</v>
      </c>
      <c r="I71" s="188">
        <v>28900</v>
      </c>
      <c r="J71" s="224">
        <f t="shared" si="52"/>
        <v>2890000</v>
      </c>
      <c r="K71" s="192">
        <v>35000</v>
      </c>
      <c r="L71" s="220">
        <f t="shared" si="53"/>
        <v>3500000</v>
      </c>
      <c r="M71" s="85">
        <f t="shared" si="49"/>
        <v>21400.666666666668</v>
      </c>
      <c r="N71" s="225">
        <f t="shared" si="54"/>
        <v>24800.5</v>
      </c>
      <c r="O71" s="226">
        <f t="shared" si="55"/>
        <v>0.31711054212616685</v>
      </c>
      <c r="P71" s="226">
        <f t="shared" si="56"/>
        <v>0.25945041430616322</v>
      </c>
      <c r="Q71" s="226">
        <f t="shared" si="57"/>
        <v>-0.16529908671196147</v>
      </c>
      <c r="R71" s="226">
        <f t="shared" si="58"/>
        <v>-0.41126186972036849</v>
      </c>
      <c r="S71" s="227">
        <f t="shared" si="59"/>
        <v>8642.7011788367799</v>
      </c>
      <c r="T71" s="228">
        <f t="shared" si="13"/>
        <v>33443.201178836782</v>
      </c>
      <c r="U71" s="228">
        <f t="shared" si="14"/>
        <v>16157.79882116322</v>
      </c>
      <c r="V71" s="227">
        <f t="shared" si="60"/>
        <v>16936</v>
      </c>
      <c r="W71" s="227">
        <f t="shared" si="61"/>
        <v>18366</v>
      </c>
      <c r="X71" s="227">
        <f t="shared" si="62"/>
        <v>28900</v>
      </c>
      <c r="Y71" s="227" t="str">
        <f t="shared" si="63"/>
        <v/>
      </c>
      <c r="Z71" s="86">
        <f t="shared" si="15"/>
        <v>21400.666666666668</v>
      </c>
      <c r="AA71" s="229">
        <f t="shared" si="16"/>
        <v>3</v>
      </c>
      <c r="AB71" s="73" t="s">
        <v>863</v>
      </c>
      <c r="AC71" s="73"/>
      <c r="AD71" s="73"/>
      <c r="AE71" s="235">
        <v>80</v>
      </c>
      <c r="AF71" s="236">
        <f t="shared" si="17"/>
        <v>1712053.3333333335</v>
      </c>
    </row>
    <row r="72" spans="1:32" ht="15.75" hidden="1" customHeight="1" x14ac:dyDescent="0.2">
      <c r="A72" s="8">
        <v>6</v>
      </c>
      <c r="B72" s="255" t="s">
        <v>137</v>
      </c>
      <c r="C72" s="255"/>
      <c r="D72" s="255"/>
      <c r="E72" s="255"/>
      <c r="F72" s="255"/>
      <c r="G72" s="49"/>
      <c r="H72" s="49"/>
      <c r="I72" s="49"/>
      <c r="J72" s="49"/>
      <c r="K72" s="49"/>
      <c r="L72" s="49"/>
      <c r="M72" s="48"/>
      <c r="N72" s="256"/>
      <c r="O72" s="257"/>
      <c r="P72" s="257"/>
      <c r="Q72" s="257"/>
      <c r="R72" s="257"/>
      <c r="S72" s="257"/>
      <c r="T72" s="257"/>
      <c r="U72" s="257"/>
      <c r="V72" s="257"/>
      <c r="W72" s="257"/>
      <c r="X72" s="257"/>
      <c r="Y72" s="257"/>
      <c r="Z72" s="257"/>
      <c r="AA72" s="258"/>
      <c r="AB72" s="1" t="s">
        <v>863</v>
      </c>
      <c r="AE72" s="53"/>
      <c r="AF72" s="57">
        <f t="shared" si="17"/>
        <v>0</v>
      </c>
    </row>
    <row r="73" spans="1:32" ht="51" hidden="1" customHeight="1" x14ac:dyDescent="0.2">
      <c r="A73" s="5" t="s">
        <v>138</v>
      </c>
      <c r="B73" s="6" t="s">
        <v>139</v>
      </c>
      <c r="C73" s="9" t="s">
        <v>17</v>
      </c>
      <c r="D73" s="12">
        <v>300</v>
      </c>
      <c r="E73" s="38">
        <v>420180</v>
      </c>
      <c r="F73" s="35">
        <f t="shared" ref="F73:F91" si="64">+D73*E73</f>
        <v>126054000</v>
      </c>
      <c r="G73" s="40">
        <v>407454</v>
      </c>
      <c r="H73" s="25">
        <f t="shared" ref="H73:H91" si="65">+D73*G73</f>
        <v>122236200</v>
      </c>
      <c r="I73" s="16">
        <v>41809</v>
      </c>
      <c r="J73" s="17">
        <f t="shared" ref="J73:J91" si="66">+I73*D73</f>
        <v>12542700</v>
      </c>
      <c r="K73" s="28">
        <v>35000</v>
      </c>
      <c r="L73" s="29">
        <f t="shared" ref="L73:L91" si="67">+K73*D73</f>
        <v>10500000</v>
      </c>
      <c r="M73" s="47">
        <f t="shared" si="49"/>
        <v>226110.75</v>
      </c>
      <c r="N73" s="42">
        <f t="shared" ref="N73:N91" si="68">AVERAGE(E73,G73,I73,K73)</f>
        <v>226110.75</v>
      </c>
      <c r="O73" s="43">
        <f t="shared" ref="O73:O91" si="69">1-E73/N73</f>
        <v>-0.85829289407956066</v>
      </c>
      <c r="P73" s="43">
        <f t="shared" ref="P73:P91" si="70">1-G73/N73</f>
        <v>-0.80201074031199315</v>
      </c>
      <c r="Q73" s="43">
        <f t="shared" ref="Q73:Q91" si="71">1-I73/N73</f>
        <v>0.8150950363925642</v>
      </c>
      <c r="R73" s="43">
        <f t="shared" ref="R73:R91" si="72">1-K73/N73</f>
        <v>0.8452085979989894</v>
      </c>
      <c r="S73" s="21">
        <f t="shared" ref="S73:S91" si="73">STDEV(E73,G73,I73,K73)</f>
        <v>216824.58496424399</v>
      </c>
      <c r="T73" s="22">
        <f t="shared" si="13"/>
        <v>442935.33496424399</v>
      </c>
      <c r="U73" s="22">
        <f t="shared" si="14"/>
        <v>9286.1650357560138</v>
      </c>
      <c r="V73" s="21">
        <f t="shared" ref="V73:V91" si="74">IF(AND(E73&lt;=$T73,E73&gt;=$U73),E73,"")</f>
        <v>420180</v>
      </c>
      <c r="W73" s="21">
        <f t="shared" ref="W73:W91" si="75">IF(AND(G73&lt;=$T73,G73&gt;=$U73),G73,"")</f>
        <v>407454</v>
      </c>
      <c r="X73" s="21">
        <f t="shared" ref="X73:X91" si="76">IF(AND(I73&lt;=$T73,I73&gt;=$U73),I73,"")</f>
        <v>41809</v>
      </c>
      <c r="Y73" s="21">
        <f t="shared" ref="Y73:Y91" si="77">IF(AND(K73&lt;=$T73,K73&gt;=$U73),K73,"")</f>
        <v>35000</v>
      </c>
      <c r="Z73" s="23">
        <f t="shared" si="15"/>
        <v>226110.75</v>
      </c>
      <c r="AA73" s="20">
        <f t="shared" si="16"/>
        <v>4</v>
      </c>
      <c r="AB73" s="1" t="s">
        <v>863</v>
      </c>
      <c r="AE73" s="53"/>
      <c r="AF73" s="57">
        <f t="shared" si="17"/>
        <v>0</v>
      </c>
    </row>
    <row r="74" spans="1:32" ht="15" hidden="1" customHeight="1" x14ac:dyDescent="0.2">
      <c r="A74" s="5" t="s">
        <v>140</v>
      </c>
      <c r="B74" s="6" t="s">
        <v>141</v>
      </c>
      <c r="C74" s="9" t="s">
        <v>17</v>
      </c>
      <c r="D74" s="12">
        <v>100</v>
      </c>
      <c r="E74" s="38">
        <v>195100</v>
      </c>
      <c r="F74" s="35">
        <f t="shared" si="64"/>
        <v>19510000</v>
      </c>
      <c r="G74" s="40">
        <v>204192</v>
      </c>
      <c r="H74" s="25">
        <f t="shared" si="65"/>
        <v>20419200</v>
      </c>
      <c r="I74" s="16">
        <v>59484</v>
      </c>
      <c r="J74" s="17">
        <f t="shared" si="66"/>
        <v>5948400</v>
      </c>
      <c r="K74" s="28">
        <v>45000</v>
      </c>
      <c r="L74" s="29">
        <f t="shared" si="67"/>
        <v>4500000</v>
      </c>
      <c r="M74" s="47">
        <f t="shared" si="49"/>
        <v>125944</v>
      </c>
      <c r="N74" s="42">
        <f t="shared" si="68"/>
        <v>125944</v>
      </c>
      <c r="O74" s="43">
        <f t="shared" si="69"/>
        <v>-0.54910118782951156</v>
      </c>
      <c r="P74" s="43">
        <f t="shared" si="70"/>
        <v>-0.62129200279489294</v>
      </c>
      <c r="Q74" s="43">
        <f t="shared" si="71"/>
        <v>0.52769484850409709</v>
      </c>
      <c r="R74" s="43">
        <f t="shared" si="72"/>
        <v>0.64269834212030741</v>
      </c>
      <c r="S74" s="21">
        <f t="shared" si="73"/>
        <v>85389.625786742967</v>
      </c>
      <c r="T74" s="22">
        <f t="shared" si="13"/>
        <v>211333.62578674295</v>
      </c>
      <c r="U74" s="22">
        <f t="shared" si="14"/>
        <v>40554.374213257033</v>
      </c>
      <c r="V74" s="21">
        <f t="shared" si="74"/>
        <v>195100</v>
      </c>
      <c r="W74" s="21">
        <f t="shared" si="75"/>
        <v>204192</v>
      </c>
      <c r="X74" s="21">
        <f t="shared" si="76"/>
        <v>59484</v>
      </c>
      <c r="Y74" s="21">
        <f t="shared" si="77"/>
        <v>45000</v>
      </c>
      <c r="Z74" s="23">
        <f t="shared" si="15"/>
        <v>125944</v>
      </c>
      <c r="AA74" s="20">
        <f t="shared" si="16"/>
        <v>4</v>
      </c>
      <c r="AB74" s="1" t="s">
        <v>863</v>
      </c>
      <c r="AE74" s="53"/>
      <c r="AF74" s="57">
        <f t="shared" si="17"/>
        <v>0</v>
      </c>
    </row>
    <row r="75" spans="1:32" ht="51" hidden="1" customHeight="1" x14ac:dyDescent="0.2">
      <c r="A75" s="5" t="s">
        <v>142</v>
      </c>
      <c r="B75" s="6" t="s">
        <v>143</v>
      </c>
      <c r="C75" s="9" t="s">
        <v>17</v>
      </c>
      <c r="D75" s="12">
        <v>100</v>
      </c>
      <c r="E75" s="38">
        <v>220000</v>
      </c>
      <c r="F75" s="35">
        <f t="shared" si="64"/>
        <v>22000000</v>
      </c>
      <c r="G75" s="40">
        <v>223031</v>
      </c>
      <c r="H75" s="25">
        <f t="shared" si="65"/>
        <v>22303100</v>
      </c>
      <c r="I75" s="16">
        <v>50891</v>
      </c>
      <c r="J75" s="17">
        <f t="shared" si="66"/>
        <v>5089100</v>
      </c>
      <c r="K75" s="28">
        <v>45000</v>
      </c>
      <c r="L75" s="29">
        <f t="shared" si="67"/>
        <v>4500000</v>
      </c>
      <c r="M75" s="47">
        <f t="shared" si="49"/>
        <v>134730.5</v>
      </c>
      <c r="N75" s="42">
        <f t="shared" si="68"/>
        <v>134730.5</v>
      </c>
      <c r="O75" s="43">
        <f t="shared" si="69"/>
        <v>-0.63288936061248191</v>
      </c>
      <c r="P75" s="43">
        <f t="shared" si="70"/>
        <v>-0.65538612266710206</v>
      </c>
      <c r="Q75" s="43">
        <f t="shared" si="71"/>
        <v>0.6222755797685009</v>
      </c>
      <c r="R75" s="43">
        <f t="shared" si="72"/>
        <v>0.66599990351108329</v>
      </c>
      <c r="S75" s="21">
        <f t="shared" si="73"/>
        <v>100247.17838256928</v>
      </c>
      <c r="T75" s="22">
        <f t="shared" si="13"/>
        <v>234977.67838256928</v>
      </c>
      <c r="U75" s="22">
        <f t="shared" si="14"/>
        <v>34483.321617430716</v>
      </c>
      <c r="V75" s="21">
        <f t="shared" si="74"/>
        <v>220000</v>
      </c>
      <c r="W75" s="21">
        <f t="shared" si="75"/>
        <v>223031</v>
      </c>
      <c r="X75" s="21">
        <f t="shared" si="76"/>
        <v>50891</v>
      </c>
      <c r="Y75" s="21">
        <f t="shared" si="77"/>
        <v>45000</v>
      </c>
      <c r="Z75" s="23">
        <f t="shared" si="15"/>
        <v>134730.5</v>
      </c>
      <c r="AA75" s="20">
        <f t="shared" si="16"/>
        <v>4</v>
      </c>
      <c r="AB75" s="1" t="s">
        <v>863</v>
      </c>
      <c r="AE75" s="53"/>
      <c r="AF75" s="57">
        <f t="shared" si="17"/>
        <v>0</v>
      </c>
    </row>
    <row r="76" spans="1:32" ht="182.45" hidden="1" customHeight="1" x14ac:dyDescent="0.2">
      <c r="A76" s="5" t="s">
        <v>144</v>
      </c>
      <c r="B76" s="6" t="s">
        <v>145</v>
      </c>
      <c r="C76" s="9" t="s">
        <v>17</v>
      </c>
      <c r="D76" s="12">
        <v>400</v>
      </c>
      <c r="E76" s="38">
        <v>238870</v>
      </c>
      <c r="F76" s="35">
        <f t="shared" si="64"/>
        <v>95548000</v>
      </c>
      <c r="G76" s="40">
        <v>248864</v>
      </c>
      <c r="H76" s="25">
        <f t="shared" si="65"/>
        <v>99545600</v>
      </c>
      <c r="I76" s="15">
        <v>139800</v>
      </c>
      <c r="J76" s="17">
        <f t="shared" si="66"/>
        <v>55920000</v>
      </c>
      <c r="K76" s="28">
        <v>180000</v>
      </c>
      <c r="L76" s="29">
        <f t="shared" si="67"/>
        <v>72000000</v>
      </c>
      <c r="M76" s="47">
        <f t="shared" si="49"/>
        <v>222578</v>
      </c>
      <c r="N76" s="42">
        <f t="shared" si="68"/>
        <v>201883.5</v>
      </c>
      <c r="O76" s="43">
        <f t="shared" si="69"/>
        <v>-0.18320714669599059</v>
      </c>
      <c r="P76" s="43">
        <f t="shared" si="70"/>
        <v>-0.23271094467849029</v>
      </c>
      <c r="Q76" s="43">
        <f t="shared" si="71"/>
        <v>0.30752141705488556</v>
      </c>
      <c r="R76" s="43">
        <f t="shared" si="72"/>
        <v>0.10839667431959521</v>
      </c>
      <c r="S76" s="21">
        <f t="shared" si="73"/>
        <v>51343.344609274012</v>
      </c>
      <c r="T76" s="22">
        <f t="shared" si="13"/>
        <v>253226.84460927401</v>
      </c>
      <c r="U76" s="22">
        <f t="shared" si="14"/>
        <v>150540.15539072599</v>
      </c>
      <c r="V76" s="21">
        <f t="shared" si="74"/>
        <v>238870</v>
      </c>
      <c r="W76" s="21">
        <f t="shared" si="75"/>
        <v>248864</v>
      </c>
      <c r="X76" s="21" t="str">
        <f t="shared" si="76"/>
        <v/>
      </c>
      <c r="Y76" s="21">
        <f t="shared" si="77"/>
        <v>180000</v>
      </c>
      <c r="Z76" s="23">
        <f t="shared" si="15"/>
        <v>222578</v>
      </c>
      <c r="AA76" s="20">
        <f t="shared" si="16"/>
        <v>3</v>
      </c>
      <c r="AB76" s="1" t="s">
        <v>863</v>
      </c>
      <c r="AE76" s="53"/>
      <c r="AF76" s="57">
        <f t="shared" si="17"/>
        <v>0</v>
      </c>
    </row>
    <row r="77" spans="1:32" ht="38.25" hidden="1" customHeight="1" x14ac:dyDescent="0.2">
      <c r="A77" s="5" t="s">
        <v>146</v>
      </c>
      <c r="B77" s="6" t="s">
        <v>147</v>
      </c>
      <c r="C77" s="9" t="s">
        <v>17</v>
      </c>
      <c r="D77" s="12">
        <v>100</v>
      </c>
      <c r="E77" s="38">
        <v>162000</v>
      </c>
      <c r="F77" s="35">
        <f t="shared" si="64"/>
        <v>16200000</v>
      </c>
      <c r="G77" s="40">
        <v>149928</v>
      </c>
      <c r="H77" s="25">
        <f t="shared" si="65"/>
        <v>14992800</v>
      </c>
      <c r="I77" s="15">
        <v>124300</v>
      </c>
      <c r="J77" s="17">
        <f t="shared" si="66"/>
        <v>12430000</v>
      </c>
      <c r="K77" s="28">
        <v>550000</v>
      </c>
      <c r="L77" s="29">
        <f t="shared" si="67"/>
        <v>55000000</v>
      </c>
      <c r="M77" s="47">
        <f t="shared" si="49"/>
        <v>145409.33333333334</v>
      </c>
      <c r="N77" s="42">
        <f t="shared" si="68"/>
        <v>246557</v>
      </c>
      <c r="O77" s="43">
        <f t="shared" si="69"/>
        <v>0.34295112286408413</v>
      </c>
      <c r="P77" s="43">
        <f t="shared" si="70"/>
        <v>0.3919134317825087</v>
      </c>
      <c r="Q77" s="43">
        <f t="shared" si="71"/>
        <v>0.49585694180250406</v>
      </c>
      <c r="R77" s="43">
        <f t="shared" si="72"/>
        <v>-1.2307214964490969</v>
      </c>
      <c r="S77" s="21">
        <f t="shared" si="73"/>
        <v>202905.1323385718</v>
      </c>
      <c r="T77" s="22">
        <f t="shared" ref="T77:T140" si="78">N77+S77</f>
        <v>449462.13233857183</v>
      </c>
      <c r="U77" s="22">
        <f t="shared" ref="U77:U140" si="79">N77-S77</f>
        <v>43651.867661428201</v>
      </c>
      <c r="V77" s="21">
        <f t="shared" si="74"/>
        <v>162000</v>
      </c>
      <c r="W77" s="21">
        <f t="shared" si="75"/>
        <v>149928</v>
      </c>
      <c r="X77" s="21">
        <f t="shared" si="76"/>
        <v>124300</v>
      </c>
      <c r="Y77" s="21" t="str">
        <f t="shared" si="77"/>
        <v/>
      </c>
      <c r="Z77" s="23">
        <f t="shared" ref="Z77:Z140" si="80">AVERAGE(V77:Y77)</f>
        <v>145409.33333333334</v>
      </c>
      <c r="AA77" s="20">
        <f t="shared" ref="AA77:AA140" si="81">COUNT(V77:Y77)</f>
        <v>3</v>
      </c>
      <c r="AB77" s="1" t="s">
        <v>863</v>
      </c>
      <c r="AE77" s="53"/>
      <c r="AF77" s="57">
        <f t="shared" ref="AF77:AF140" si="82">+AE77*M77</f>
        <v>0</v>
      </c>
    </row>
    <row r="78" spans="1:32" ht="25.5" hidden="1" customHeight="1" x14ac:dyDescent="0.2">
      <c r="A78" s="5" t="s">
        <v>148</v>
      </c>
      <c r="B78" s="6" t="s">
        <v>149</v>
      </c>
      <c r="C78" s="9" t="s">
        <v>20</v>
      </c>
      <c r="D78" s="12">
        <v>100</v>
      </c>
      <c r="E78" s="38">
        <v>142576</v>
      </c>
      <c r="F78" s="35">
        <f t="shared" si="64"/>
        <v>14257600</v>
      </c>
      <c r="G78" s="40">
        <v>134503</v>
      </c>
      <c r="H78" s="25">
        <f t="shared" si="65"/>
        <v>13450300</v>
      </c>
      <c r="I78" s="15">
        <v>77600</v>
      </c>
      <c r="J78" s="17">
        <f t="shared" si="66"/>
        <v>7760000</v>
      </c>
      <c r="K78" s="28">
        <v>250000</v>
      </c>
      <c r="L78" s="29">
        <f t="shared" si="67"/>
        <v>25000000</v>
      </c>
      <c r="M78" s="47">
        <f t="shared" si="49"/>
        <v>138539.5</v>
      </c>
      <c r="N78" s="42">
        <f t="shared" si="68"/>
        <v>151169.75</v>
      </c>
      <c r="O78" s="43">
        <f t="shared" si="69"/>
        <v>5.6848344328147671E-2</v>
      </c>
      <c r="P78" s="43">
        <f t="shared" si="70"/>
        <v>0.11025188571126165</v>
      </c>
      <c r="Q78" s="43">
        <f t="shared" si="71"/>
        <v>0.48666978677943173</v>
      </c>
      <c r="R78" s="43">
        <f t="shared" si="72"/>
        <v>-0.65377001681884117</v>
      </c>
      <c r="S78" s="21">
        <f t="shared" si="73"/>
        <v>71952.668527650865</v>
      </c>
      <c r="T78" s="22">
        <f t="shared" si="78"/>
        <v>223122.41852765088</v>
      </c>
      <c r="U78" s="22">
        <f t="shared" si="79"/>
        <v>79217.081472349135</v>
      </c>
      <c r="V78" s="21">
        <f t="shared" si="74"/>
        <v>142576</v>
      </c>
      <c r="W78" s="21">
        <f t="shared" si="75"/>
        <v>134503</v>
      </c>
      <c r="X78" s="21" t="str">
        <f t="shared" si="76"/>
        <v/>
      </c>
      <c r="Y78" s="21" t="str">
        <f t="shared" si="77"/>
        <v/>
      </c>
      <c r="Z78" s="23">
        <f t="shared" si="80"/>
        <v>138539.5</v>
      </c>
      <c r="AA78" s="20">
        <f t="shared" si="81"/>
        <v>2</v>
      </c>
      <c r="AB78" s="1" t="s">
        <v>863</v>
      </c>
      <c r="AE78" s="53"/>
      <c r="AF78" s="57">
        <f t="shared" si="82"/>
        <v>0</v>
      </c>
    </row>
    <row r="79" spans="1:32" ht="15" hidden="1" x14ac:dyDescent="0.2">
      <c r="A79" s="5" t="s">
        <v>150</v>
      </c>
      <c r="B79" s="6" t="s">
        <v>151</v>
      </c>
      <c r="C79" s="9" t="s">
        <v>17</v>
      </c>
      <c r="D79" s="12">
        <v>100</v>
      </c>
      <c r="E79" s="38">
        <v>148600</v>
      </c>
      <c r="F79" s="35">
        <f t="shared" si="64"/>
        <v>14860000</v>
      </c>
      <c r="G79" s="40">
        <v>161523</v>
      </c>
      <c r="H79" s="25">
        <f t="shared" si="65"/>
        <v>16152300</v>
      </c>
      <c r="I79" s="16">
        <v>115800</v>
      </c>
      <c r="J79" s="17">
        <f t="shared" si="66"/>
        <v>11580000</v>
      </c>
      <c r="K79" s="28">
        <v>120000</v>
      </c>
      <c r="L79" s="29">
        <f t="shared" si="67"/>
        <v>12000000</v>
      </c>
      <c r="M79" s="47">
        <f>N79</f>
        <v>136480.75</v>
      </c>
      <c r="N79" s="46">
        <f t="shared" si="68"/>
        <v>136480.75</v>
      </c>
      <c r="O79" s="43">
        <f t="shared" si="69"/>
        <v>-8.8798237114025236E-2</v>
      </c>
      <c r="P79" s="43">
        <f t="shared" si="70"/>
        <v>-0.18348558313168706</v>
      </c>
      <c r="Q79" s="43">
        <f t="shared" si="71"/>
        <v>0.15152869543873404</v>
      </c>
      <c r="R79" s="43">
        <f t="shared" si="72"/>
        <v>0.12075512480697825</v>
      </c>
      <c r="S79" s="21">
        <f t="shared" si="73"/>
        <v>22160.768990493088</v>
      </c>
      <c r="T79" s="22">
        <f t="shared" si="78"/>
        <v>158641.51899049309</v>
      </c>
      <c r="U79" s="22">
        <f t="shared" si="79"/>
        <v>114319.98100950691</v>
      </c>
      <c r="V79" s="21">
        <f t="shared" si="74"/>
        <v>148600</v>
      </c>
      <c r="W79" s="21" t="str">
        <f t="shared" si="75"/>
        <v/>
      </c>
      <c r="X79" s="21">
        <f t="shared" si="76"/>
        <v>115800</v>
      </c>
      <c r="Y79" s="21">
        <f t="shared" si="77"/>
        <v>120000</v>
      </c>
      <c r="Z79" s="23">
        <f t="shared" si="80"/>
        <v>128133.33333333333</v>
      </c>
      <c r="AA79" s="20">
        <f t="shared" si="81"/>
        <v>3</v>
      </c>
      <c r="AB79" s="44" t="s">
        <v>873</v>
      </c>
      <c r="AE79" s="53"/>
      <c r="AF79" s="57">
        <f t="shared" si="82"/>
        <v>0</v>
      </c>
    </row>
    <row r="80" spans="1:32" ht="177.6" hidden="1" customHeight="1" x14ac:dyDescent="0.2">
      <c r="A80" s="5" t="s">
        <v>152</v>
      </c>
      <c r="B80" s="6" t="s">
        <v>153</v>
      </c>
      <c r="C80" s="9" t="s">
        <v>17</v>
      </c>
      <c r="D80" s="12">
        <v>80</v>
      </c>
      <c r="E80" s="38">
        <v>133979</v>
      </c>
      <c r="F80" s="35">
        <f t="shared" si="64"/>
        <v>10718320</v>
      </c>
      <c r="G80" s="40">
        <v>123552</v>
      </c>
      <c r="H80" s="25">
        <f t="shared" si="65"/>
        <v>9884160</v>
      </c>
      <c r="I80" s="15">
        <v>125400</v>
      </c>
      <c r="J80" s="17">
        <f t="shared" si="66"/>
        <v>10032000</v>
      </c>
      <c r="K80" s="28">
        <v>180000</v>
      </c>
      <c r="L80" s="29">
        <f t="shared" si="67"/>
        <v>14400000</v>
      </c>
      <c r="M80" s="47">
        <f t="shared" si="49"/>
        <v>127643.66666666667</v>
      </c>
      <c r="N80" s="42">
        <f t="shared" si="68"/>
        <v>140732.75</v>
      </c>
      <c r="O80" s="43">
        <f t="shared" si="69"/>
        <v>4.7989895742106992E-2</v>
      </c>
      <c r="P80" s="43">
        <f t="shared" si="70"/>
        <v>0.12208068129131278</v>
      </c>
      <c r="Q80" s="43">
        <f t="shared" si="71"/>
        <v>0.10894940943028542</v>
      </c>
      <c r="R80" s="43">
        <f t="shared" si="72"/>
        <v>-0.27901998646370507</v>
      </c>
      <c r="S80" s="21">
        <f t="shared" si="73"/>
        <v>26569.415090475741</v>
      </c>
      <c r="T80" s="22">
        <f t="shared" si="78"/>
        <v>167302.16509047576</v>
      </c>
      <c r="U80" s="22">
        <f t="shared" si="79"/>
        <v>114163.33490952426</v>
      </c>
      <c r="V80" s="21">
        <f t="shared" si="74"/>
        <v>133979</v>
      </c>
      <c r="W80" s="21">
        <f t="shared" si="75"/>
        <v>123552</v>
      </c>
      <c r="X80" s="21">
        <f t="shared" si="76"/>
        <v>125400</v>
      </c>
      <c r="Y80" s="21" t="str">
        <f t="shared" si="77"/>
        <v/>
      </c>
      <c r="Z80" s="23">
        <f t="shared" si="80"/>
        <v>127643.66666666667</v>
      </c>
      <c r="AA80" s="20">
        <f t="shared" si="81"/>
        <v>3</v>
      </c>
      <c r="AB80" s="1" t="s">
        <v>863</v>
      </c>
      <c r="AE80" s="53"/>
      <c r="AF80" s="57">
        <f t="shared" si="82"/>
        <v>0</v>
      </c>
    </row>
    <row r="81" spans="1:32" ht="178.15" hidden="1" customHeight="1" x14ac:dyDescent="0.2">
      <c r="A81" s="5" t="s">
        <v>154</v>
      </c>
      <c r="B81" s="6" t="s">
        <v>155</v>
      </c>
      <c r="C81" s="9" t="s">
        <v>17</v>
      </c>
      <c r="D81" s="12">
        <v>80</v>
      </c>
      <c r="E81" s="38">
        <v>131303</v>
      </c>
      <c r="F81" s="35">
        <f t="shared" si="64"/>
        <v>10504240</v>
      </c>
      <c r="G81" s="40">
        <v>144250</v>
      </c>
      <c r="H81" s="25">
        <f t="shared" si="65"/>
        <v>11540000</v>
      </c>
      <c r="I81" s="15">
        <v>104500</v>
      </c>
      <c r="J81" s="17">
        <f t="shared" si="66"/>
        <v>8360000</v>
      </c>
      <c r="K81" s="28">
        <v>180000</v>
      </c>
      <c r="L81" s="29">
        <f t="shared" si="67"/>
        <v>14400000</v>
      </c>
      <c r="M81" s="47">
        <f t="shared" si="49"/>
        <v>137776.5</v>
      </c>
      <c r="N81" s="42">
        <f t="shared" si="68"/>
        <v>140013.25</v>
      </c>
      <c r="O81" s="43">
        <f t="shared" si="69"/>
        <v>6.2210183679044628E-2</v>
      </c>
      <c r="P81" s="43">
        <f t="shared" si="70"/>
        <v>-3.0259636141579449E-2</v>
      </c>
      <c r="Q81" s="43">
        <f t="shared" si="71"/>
        <v>0.25364206601875183</v>
      </c>
      <c r="R81" s="43">
        <f t="shared" si="72"/>
        <v>-0.28559261355621701</v>
      </c>
      <c r="S81" s="21">
        <f t="shared" si="73"/>
        <v>31379.131105189426</v>
      </c>
      <c r="T81" s="22">
        <f t="shared" si="78"/>
        <v>171392.38110518942</v>
      </c>
      <c r="U81" s="22">
        <f t="shared" si="79"/>
        <v>108634.11889481057</v>
      </c>
      <c r="V81" s="21">
        <f t="shared" si="74"/>
        <v>131303</v>
      </c>
      <c r="W81" s="21">
        <f t="shared" si="75"/>
        <v>144250</v>
      </c>
      <c r="X81" s="21" t="str">
        <f t="shared" si="76"/>
        <v/>
      </c>
      <c r="Y81" s="21" t="str">
        <f t="shared" si="77"/>
        <v/>
      </c>
      <c r="Z81" s="23">
        <f t="shared" si="80"/>
        <v>137776.5</v>
      </c>
      <c r="AA81" s="20">
        <f t="shared" si="81"/>
        <v>2</v>
      </c>
      <c r="AB81" s="1" t="s">
        <v>863</v>
      </c>
      <c r="AE81" s="53"/>
      <c r="AF81" s="57">
        <f t="shared" si="82"/>
        <v>0</v>
      </c>
    </row>
    <row r="82" spans="1:32" ht="15" hidden="1" customHeight="1" x14ac:dyDescent="0.2">
      <c r="A82" s="5" t="s">
        <v>156</v>
      </c>
      <c r="B82" s="6" t="s">
        <v>157</v>
      </c>
      <c r="C82" s="9" t="s">
        <v>32</v>
      </c>
      <c r="D82" s="12">
        <v>40</v>
      </c>
      <c r="E82" s="38">
        <v>35800</v>
      </c>
      <c r="F82" s="35">
        <f t="shared" si="64"/>
        <v>1432000</v>
      </c>
      <c r="G82" s="40">
        <v>33272</v>
      </c>
      <c r="H82" s="25">
        <f t="shared" si="65"/>
        <v>1330880</v>
      </c>
      <c r="I82" s="15">
        <v>14800</v>
      </c>
      <c r="J82" s="17">
        <f t="shared" si="66"/>
        <v>592000</v>
      </c>
      <c r="K82" s="28">
        <v>50000</v>
      </c>
      <c r="L82" s="29">
        <f t="shared" si="67"/>
        <v>2000000</v>
      </c>
      <c r="M82" s="47">
        <f t="shared" si="49"/>
        <v>34536</v>
      </c>
      <c r="N82" s="42">
        <f t="shared" si="68"/>
        <v>33468</v>
      </c>
      <c r="O82" s="43">
        <f t="shared" si="69"/>
        <v>-6.9678498864587102E-2</v>
      </c>
      <c r="P82" s="43">
        <f t="shared" si="70"/>
        <v>5.8563403848451712E-3</v>
      </c>
      <c r="Q82" s="43">
        <f t="shared" si="71"/>
        <v>0.55778654236882996</v>
      </c>
      <c r="R82" s="43">
        <f t="shared" si="72"/>
        <v>-0.49396438388908814</v>
      </c>
      <c r="S82" s="21">
        <f t="shared" si="73"/>
        <v>14460.035592395108</v>
      </c>
      <c r="T82" s="22">
        <f t="shared" si="78"/>
        <v>47928.035592395107</v>
      </c>
      <c r="U82" s="22">
        <f t="shared" si="79"/>
        <v>19007.964407604893</v>
      </c>
      <c r="V82" s="21">
        <f t="shared" si="74"/>
        <v>35800</v>
      </c>
      <c r="W82" s="21">
        <f t="shared" si="75"/>
        <v>33272</v>
      </c>
      <c r="X82" s="21" t="str">
        <f t="shared" si="76"/>
        <v/>
      </c>
      <c r="Y82" s="21" t="str">
        <f t="shared" si="77"/>
        <v/>
      </c>
      <c r="Z82" s="23">
        <f t="shared" si="80"/>
        <v>34536</v>
      </c>
      <c r="AA82" s="20">
        <f t="shared" si="81"/>
        <v>2</v>
      </c>
      <c r="AB82" s="1" t="s">
        <v>863</v>
      </c>
      <c r="AE82" s="53"/>
      <c r="AF82" s="57">
        <f t="shared" si="82"/>
        <v>0</v>
      </c>
    </row>
    <row r="83" spans="1:32" s="61" customFormat="1" ht="273" customHeight="1" x14ac:dyDescent="0.2">
      <c r="A83" s="74" t="s">
        <v>158</v>
      </c>
      <c r="B83" s="116" t="s">
        <v>159</v>
      </c>
      <c r="C83" s="77" t="s">
        <v>32</v>
      </c>
      <c r="D83" s="189">
        <v>60</v>
      </c>
      <c r="E83" s="190">
        <v>68300</v>
      </c>
      <c r="F83" s="183">
        <f t="shared" si="64"/>
        <v>4098000</v>
      </c>
      <c r="G83" s="191">
        <v>73943</v>
      </c>
      <c r="H83" s="184">
        <f t="shared" si="65"/>
        <v>4436580</v>
      </c>
      <c r="I83" s="188">
        <v>21500</v>
      </c>
      <c r="J83" s="224">
        <f t="shared" si="66"/>
        <v>1290000</v>
      </c>
      <c r="K83" s="192">
        <v>25000</v>
      </c>
      <c r="L83" s="220">
        <f t="shared" si="67"/>
        <v>1500000</v>
      </c>
      <c r="M83" s="85">
        <f t="shared" si="49"/>
        <v>47185.75</v>
      </c>
      <c r="N83" s="225">
        <f t="shared" si="68"/>
        <v>47185.75</v>
      </c>
      <c r="O83" s="226">
        <f t="shared" si="69"/>
        <v>-0.44747089958303099</v>
      </c>
      <c r="P83" s="226">
        <f t="shared" si="70"/>
        <v>-0.5670620897198837</v>
      </c>
      <c r="Q83" s="226">
        <f t="shared" si="71"/>
        <v>0.54435396279597126</v>
      </c>
      <c r="R83" s="226">
        <f t="shared" si="72"/>
        <v>0.47017902650694332</v>
      </c>
      <c r="S83" s="227">
        <f t="shared" si="73"/>
        <v>27771.2515427375</v>
      </c>
      <c r="T83" s="228">
        <f t="shared" si="78"/>
        <v>74957.001542737504</v>
      </c>
      <c r="U83" s="228">
        <f t="shared" si="79"/>
        <v>19414.4984572625</v>
      </c>
      <c r="V83" s="227">
        <f t="shared" si="74"/>
        <v>68300</v>
      </c>
      <c r="W83" s="227">
        <f t="shared" si="75"/>
        <v>73943</v>
      </c>
      <c r="X83" s="227">
        <f t="shared" si="76"/>
        <v>21500</v>
      </c>
      <c r="Y83" s="227">
        <f t="shared" si="77"/>
        <v>25000</v>
      </c>
      <c r="Z83" s="86">
        <f t="shared" si="80"/>
        <v>47185.75</v>
      </c>
      <c r="AA83" s="229">
        <f t="shared" si="81"/>
        <v>4</v>
      </c>
      <c r="AB83" s="73" t="s">
        <v>863</v>
      </c>
      <c r="AC83" s="73"/>
      <c r="AD83" s="73"/>
      <c r="AE83" s="235">
        <v>80</v>
      </c>
      <c r="AF83" s="236">
        <f t="shared" si="82"/>
        <v>3774860</v>
      </c>
    </row>
    <row r="84" spans="1:32" ht="38.25" hidden="1" customHeight="1" x14ac:dyDescent="0.2">
      <c r="A84" s="5" t="s">
        <v>160</v>
      </c>
      <c r="B84" s="6" t="s">
        <v>161</v>
      </c>
      <c r="C84" s="9" t="s">
        <v>17</v>
      </c>
      <c r="D84" s="12">
        <v>20</v>
      </c>
      <c r="E84" s="38">
        <v>817551</v>
      </c>
      <c r="F84" s="35">
        <f t="shared" si="64"/>
        <v>16351020</v>
      </c>
      <c r="G84" s="40">
        <v>851292</v>
      </c>
      <c r="H84" s="25">
        <f t="shared" si="65"/>
        <v>17025840</v>
      </c>
      <c r="I84" s="15">
        <v>169800</v>
      </c>
      <c r="J84" s="17">
        <f t="shared" si="66"/>
        <v>3396000</v>
      </c>
      <c r="K84" s="28">
        <v>60000</v>
      </c>
      <c r="L84" s="29">
        <f t="shared" si="67"/>
        <v>1200000</v>
      </c>
      <c r="M84" s="47">
        <f t="shared" si="49"/>
        <v>474660.75</v>
      </c>
      <c r="N84" s="42">
        <f t="shared" si="68"/>
        <v>474660.75</v>
      </c>
      <c r="O84" s="43">
        <f t="shared" si="69"/>
        <v>-0.72239014917496336</v>
      </c>
      <c r="P84" s="43">
        <f t="shared" si="70"/>
        <v>-0.79347460265041936</v>
      </c>
      <c r="Q84" s="43">
        <f t="shared" si="71"/>
        <v>0.64227082184486495</v>
      </c>
      <c r="R84" s="43">
        <f t="shared" si="72"/>
        <v>0.87359392998051766</v>
      </c>
      <c r="S84" s="21">
        <f t="shared" si="73"/>
        <v>418054.3969799265</v>
      </c>
      <c r="T84" s="22">
        <f t="shared" si="78"/>
        <v>892715.1469799265</v>
      </c>
      <c r="U84" s="22">
        <f t="shared" si="79"/>
        <v>56606.353020073497</v>
      </c>
      <c r="V84" s="21">
        <f t="shared" si="74"/>
        <v>817551</v>
      </c>
      <c r="W84" s="21">
        <f t="shared" si="75"/>
        <v>851292</v>
      </c>
      <c r="X84" s="21">
        <f t="shared" si="76"/>
        <v>169800</v>
      </c>
      <c r="Y84" s="21">
        <f t="shared" si="77"/>
        <v>60000</v>
      </c>
      <c r="Z84" s="23">
        <f t="shared" si="80"/>
        <v>474660.75</v>
      </c>
      <c r="AA84" s="20">
        <f t="shared" si="81"/>
        <v>4</v>
      </c>
      <c r="AB84" s="1" t="s">
        <v>863</v>
      </c>
      <c r="AE84" s="53"/>
      <c r="AF84" s="57">
        <f t="shared" si="82"/>
        <v>0</v>
      </c>
    </row>
    <row r="85" spans="1:32" ht="38.25" hidden="1" customHeight="1" x14ac:dyDescent="0.2">
      <c r="A85" s="5" t="s">
        <v>162</v>
      </c>
      <c r="B85" s="6" t="s">
        <v>163</v>
      </c>
      <c r="C85" s="9" t="s">
        <v>17</v>
      </c>
      <c r="D85" s="12">
        <v>25</v>
      </c>
      <c r="E85" s="38">
        <v>949800</v>
      </c>
      <c r="F85" s="35">
        <f t="shared" si="64"/>
        <v>23745000</v>
      </c>
      <c r="G85" s="40">
        <v>998465</v>
      </c>
      <c r="H85" s="25">
        <f t="shared" si="65"/>
        <v>24961625</v>
      </c>
      <c r="I85" s="15">
        <v>178300</v>
      </c>
      <c r="J85" s="17">
        <f t="shared" si="66"/>
        <v>4457500</v>
      </c>
      <c r="K85" s="28">
        <v>80000</v>
      </c>
      <c r="L85" s="29">
        <f t="shared" si="67"/>
        <v>2000000</v>
      </c>
      <c r="M85" s="47">
        <f t="shared" si="49"/>
        <v>551641.25</v>
      </c>
      <c r="N85" s="42">
        <f t="shared" si="68"/>
        <v>551641.25</v>
      </c>
      <c r="O85" s="43">
        <f t="shared" si="69"/>
        <v>-0.72177116921550022</v>
      </c>
      <c r="P85" s="43">
        <f t="shared" si="70"/>
        <v>-0.80998973517662076</v>
      </c>
      <c r="Q85" s="43">
        <f t="shared" si="71"/>
        <v>0.67678269164969085</v>
      </c>
      <c r="R85" s="43">
        <f t="shared" si="72"/>
        <v>0.85497821274242991</v>
      </c>
      <c r="S85" s="21">
        <f t="shared" si="73"/>
        <v>489901.69470304617</v>
      </c>
      <c r="T85" s="22">
        <f t="shared" si="78"/>
        <v>1041542.9447030462</v>
      </c>
      <c r="U85" s="22">
        <f t="shared" si="79"/>
        <v>61739.555296953826</v>
      </c>
      <c r="V85" s="21">
        <f t="shared" si="74"/>
        <v>949800</v>
      </c>
      <c r="W85" s="21">
        <f t="shared" si="75"/>
        <v>998465</v>
      </c>
      <c r="X85" s="21">
        <f t="shared" si="76"/>
        <v>178300</v>
      </c>
      <c r="Y85" s="21">
        <f t="shared" si="77"/>
        <v>80000</v>
      </c>
      <c r="Z85" s="23">
        <f t="shared" si="80"/>
        <v>551641.25</v>
      </c>
      <c r="AA85" s="20">
        <f t="shared" si="81"/>
        <v>4</v>
      </c>
      <c r="AB85" s="1" t="s">
        <v>863</v>
      </c>
      <c r="AE85" s="53"/>
      <c r="AF85" s="57">
        <f t="shared" si="82"/>
        <v>0</v>
      </c>
    </row>
    <row r="86" spans="1:32" ht="15" hidden="1" customHeight="1" x14ac:dyDescent="0.2">
      <c r="A86" s="5" t="s">
        <v>164</v>
      </c>
      <c r="B86" s="6" t="s">
        <v>165</v>
      </c>
      <c r="C86" s="9" t="s">
        <v>17</v>
      </c>
      <c r="D86" s="12">
        <v>200</v>
      </c>
      <c r="E86" s="38">
        <v>112021</v>
      </c>
      <c r="F86" s="35">
        <f t="shared" si="64"/>
        <v>22404200</v>
      </c>
      <c r="G86" s="40">
        <v>102482</v>
      </c>
      <c r="H86" s="25">
        <f t="shared" si="65"/>
        <v>20496400</v>
      </c>
      <c r="I86" s="15">
        <v>65950</v>
      </c>
      <c r="J86" s="17">
        <f t="shared" si="66"/>
        <v>13190000</v>
      </c>
      <c r="K86" s="28">
        <v>150000</v>
      </c>
      <c r="L86" s="29">
        <f t="shared" si="67"/>
        <v>30000000</v>
      </c>
      <c r="M86" s="47">
        <f t="shared" si="49"/>
        <v>107251.5</v>
      </c>
      <c r="N86" s="42">
        <f t="shared" si="68"/>
        <v>107613.25</v>
      </c>
      <c r="O86" s="43">
        <f t="shared" si="69"/>
        <v>-4.0959175566205763E-2</v>
      </c>
      <c r="P86" s="43">
        <f t="shared" si="70"/>
        <v>4.7682325364209355E-2</v>
      </c>
      <c r="Q86" s="43">
        <f t="shared" si="71"/>
        <v>0.38715725061737283</v>
      </c>
      <c r="R86" s="43">
        <f t="shared" si="72"/>
        <v>-0.39388040041537642</v>
      </c>
      <c r="S86" s="21">
        <f t="shared" si="73"/>
        <v>34536.072748890641</v>
      </c>
      <c r="T86" s="22">
        <f t="shared" si="78"/>
        <v>142149.32274889064</v>
      </c>
      <c r="U86" s="22">
        <f t="shared" si="79"/>
        <v>73077.177251109359</v>
      </c>
      <c r="V86" s="21">
        <f t="shared" si="74"/>
        <v>112021</v>
      </c>
      <c r="W86" s="21">
        <f t="shared" si="75"/>
        <v>102482</v>
      </c>
      <c r="X86" s="21" t="str">
        <f t="shared" si="76"/>
        <v/>
      </c>
      <c r="Y86" s="21" t="str">
        <f t="shared" si="77"/>
        <v/>
      </c>
      <c r="Z86" s="23">
        <f t="shared" si="80"/>
        <v>107251.5</v>
      </c>
      <c r="AA86" s="20">
        <f t="shared" si="81"/>
        <v>2</v>
      </c>
      <c r="AB86" s="1" t="s">
        <v>863</v>
      </c>
      <c r="AE86" s="53"/>
      <c r="AF86" s="57">
        <f t="shared" si="82"/>
        <v>0</v>
      </c>
    </row>
    <row r="87" spans="1:32" s="61" customFormat="1" ht="273" customHeight="1" x14ac:dyDescent="0.2">
      <c r="A87" s="74" t="s">
        <v>166</v>
      </c>
      <c r="B87" s="116" t="s">
        <v>167</v>
      </c>
      <c r="C87" s="77" t="s">
        <v>17</v>
      </c>
      <c r="D87" s="189">
        <v>150</v>
      </c>
      <c r="E87" s="190">
        <v>145298</v>
      </c>
      <c r="F87" s="183">
        <f t="shared" si="64"/>
        <v>21794700</v>
      </c>
      <c r="G87" s="191">
        <v>148301</v>
      </c>
      <c r="H87" s="184">
        <f t="shared" si="65"/>
        <v>22245150</v>
      </c>
      <c r="I87" s="188">
        <v>108652</v>
      </c>
      <c r="J87" s="224">
        <f t="shared" si="66"/>
        <v>16297800</v>
      </c>
      <c r="K87" s="192">
        <v>120000</v>
      </c>
      <c r="L87" s="220">
        <f t="shared" si="67"/>
        <v>18000000</v>
      </c>
      <c r="M87" s="85">
        <f t="shared" ref="M87:M88" si="83">N87</f>
        <v>130562.75</v>
      </c>
      <c r="N87" s="230">
        <f t="shared" si="68"/>
        <v>130562.75</v>
      </c>
      <c r="O87" s="226">
        <f t="shared" si="69"/>
        <v>-0.1128595254006215</v>
      </c>
      <c r="P87" s="226">
        <f t="shared" si="70"/>
        <v>-0.13585996005752032</v>
      </c>
      <c r="Q87" s="226">
        <f t="shared" si="71"/>
        <v>0.1678177734461016</v>
      </c>
      <c r="R87" s="226">
        <f t="shared" si="72"/>
        <v>8.0901712012040217E-2</v>
      </c>
      <c r="S87" s="227">
        <f t="shared" si="73"/>
        <v>19351.363076451918</v>
      </c>
      <c r="T87" s="228">
        <f t="shared" si="78"/>
        <v>149914.11307645193</v>
      </c>
      <c r="U87" s="228">
        <f t="shared" si="79"/>
        <v>111211.38692354808</v>
      </c>
      <c r="V87" s="227">
        <f t="shared" si="74"/>
        <v>145298</v>
      </c>
      <c r="W87" s="227">
        <f t="shared" si="75"/>
        <v>148301</v>
      </c>
      <c r="X87" s="227" t="str">
        <f t="shared" si="76"/>
        <v/>
      </c>
      <c r="Y87" s="227">
        <f t="shared" si="77"/>
        <v>120000</v>
      </c>
      <c r="Z87" s="86">
        <f t="shared" si="80"/>
        <v>137866.33333333334</v>
      </c>
      <c r="AA87" s="229">
        <f t="shared" si="81"/>
        <v>3</v>
      </c>
      <c r="AB87" s="216" t="s">
        <v>873</v>
      </c>
      <c r="AC87" s="73"/>
      <c r="AD87" s="73"/>
      <c r="AE87" s="235">
        <v>90</v>
      </c>
      <c r="AF87" s="236">
        <f t="shared" si="82"/>
        <v>11750647.5</v>
      </c>
    </row>
    <row r="88" spans="1:32" ht="112.15" hidden="1" customHeight="1" x14ac:dyDescent="0.2">
      <c r="A88" s="5" t="s">
        <v>168</v>
      </c>
      <c r="B88" s="6" t="s">
        <v>169</v>
      </c>
      <c r="C88" s="9" t="s">
        <v>17</v>
      </c>
      <c r="D88" s="12">
        <v>60</v>
      </c>
      <c r="E88" s="38">
        <v>294868</v>
      </c>
      <c r="F88" s="35">
        <f t="shared" si="64"/>
        <v>17692080</v>
      </c>
      <c r="G88" s="40">
        <v>303661</v>
      </c>
      <c r="H88" s="25">
        <f t="shared" si="65"/>
        <v>18219660</v>
      </c>
      <c r="I88" s="15">
        <v>232000</v>
      </c>
      <c r="J88" s="17">
        <f t="shared" si="66"/>
        <v>13920000</v>
      </c>
      <c r="K88" s="28">
        <v>220000</v>
      </c>
      <c r="L88" s="29">
        <f t="shared" si="67"/>
        <v>13200000</v>
      </c>
      <c r="M88" s="47">
        <f t="shared" si="83"/>
        <v>262632.25</v>
      </c>
      <c r="N88" s="46">
        <f t="shared" si="68"/>
        <v>262632.25</v>
      </c>
      <c r="O88" s="43">
        <f t="shared" si="69"/>
        <v>-0.12274101904849832</v>
      </c>
      <c r="P88" s="43">
        <f t="shared" si="70"/>
        <v>-0.1562212942241481</v>
      </c>
      <c r="Q88" s="43">
        <f t="shared" si="71"/>
        <v>0.11663552362666807</v>
      </c>
      <c r="R88" s="43">
        <f t="shared" si="72"/>
        <v>0.16232678964597835</v>
      </c>
      <c r="S88" s="21">
        <f t="shared" si="73"/>
        <v>42733.0683224362</v>
      </c>
      <c r="T88" s="22">
        <f t="shared" si="78"/>
        <v>305365.31832243619</v>
      </c>
      <c r="U88" s="22">
        <f t="shared" si="79"/>
        <v>219899.18167756381</v>
      </c>
      <c r="V88" s="21">
        <f t="shared" si="74"/>
        <v>294868</v>
      </c>
      <c r="W88" s="21">
        <f t="shared" si="75"/>
        <v>303661</v>
      </c>
      <c r="X88" s="21">
        <f t="shared" si="76"/>
        <v>232000</v>
      </c>
      <c r="Y88" s="21">
        <f t="shared" si="77"/>
        <v>220000</v>
      </c>
      <c r="Z88" s="23">
        <f t="shared" si="80"/>
        <v>262632.25</v>
      </c>
      <c r="AA88" s="20">
        <f t="shared" si="81"/>
        <v>4</v>
      </c>
      <c r="AB88" s="44" t="s">
        <v>873</v>
      </c>
      <c r="AE88" s="53"/>
      <c r="AF88" s="57">
        <f t="shared" si="82"/>
        <v>0</v>
      </c>
    </row>
    <row r="89" spans="1:32" ht="58.15" hidden="1" customHeight="1" x14ac:dyDescent="0.2">
      <c r="A89" s="5" t="s">
        <v>170</v>
      </c>
      <c r="B89" s="6" t="s">
        <v>171</v>
      </c>
      <c r="C89" s="9" t="s">
        <v>17</v>
      </c>
      <c r="D89" s="12">
        <v>200</v>
      </c>
      <c r="E89" s="38">
        <v>145298</v>
      </c>
      <c r="F89" s="35">
        <f t="shared" si="64"/>
        <v>29059600</v>
      </c>
      <c r="G89" s="40">
        <v>151287</v>
      </c>
      <c r="H89" s="25">
        <f t="shared" si="65"/>
        <v>30257400</v>
      </c>
      <c r="I89" s="15">
        <v>135300</v>
      </c>
      <c r="J89" s="17">
        <f t="shared" si="66"/>
        <v>27060000</v>
      </c>
      <c r="K89" s="28">
        <v>250000</v>
      </c>
      <c r="L89" s="29">
        <f t="shared" si="67"/>
        <v>50000000</v>
      </c>
      <c r="M89" s="47">
        <f t="shared" si="49"/>
        <v>143961.66666666666</v>
      </c>
      <c r="N89" s="42">
        <f t="shared" si="68"/>
        <v>170471.25</v>
      </c>
      <c r="O89" s="43">
        <f t="shared" si="69"/>
        <v>0.1476685951443425</v>
      </c>
      <c r="P89" s="43">
        <f t="shared" si="70"/>
        <v>0.11253657141600126</v>
      </c>
      <c r="Q89" s="43">
        <f t="shared" si="71"/>
        <v>0.20631778085747599</v>
      </c>
      <c r="R89" s="43">
        <f t="shared" si="72"/>
        <v>-0.46652294741781963</v>
      </c>
      <c r="S89" s="21">
        <f t="shared" si="73"/>
        <v>53427.72958788972</v>
      </c>
      <c r="T89" s="22">
        <f t="shared" si="78"/>
        <v>223898.97958788971</v>
      </c>
      <c r="U89" s="22">
        <f t="shared" si="79"/>
        <v>117043.52041211029</v>
      </c>
      <c r="V89" s="21">
        <f t="shared" si="74"/>
        <v>145298</v>
      </c>
      <c r="W89" s="21">
        <f t="shared" si="75"/>
        <v>151287</v>
      </c>
      <c r="X89" s="21">
        <f t="shared" si="76"/>
        <v>135300</v>
      </c>
      <c r="Y89" s="21" t="str">
        <f t="shared" si="77"/>
        <v/>
      </c>
      <c r="Z89" s="23">
        <f t="shared" si="80"/>
        <v>143961.66666666666</v>
      </c>
      <c r="AA89" s="20">
        <f t="shared" si="81"/>
        <v>3</v>
      </c>
      <c r="AB89" s="1" t="s">
        <v>863</v>
      </c>
      <c r="AE89" s="53"/>
      <c r="AF89" s="57">
        <f t="shared" si="82"/>
        <v>0</v>
      </c>
    </row>
    <row r="90" spans="1:32" s="61" customFormat="1" ht="273" customHeight="1" x14ac:dyDescent="0.2">
      <c r="A90" s="74" t="s">
        <v>172</v>
      </c>
      <c r="B90" s="116" t="s">
        <v>173</v>
      </c>
      <c r="C90" s="77" t="s">
        <v>17</v>
      </c>
      <c r="D90" s="189">
        <v>100</v>
      </c>
      <c r="E90" s="190">
        <v>220180</v>
      </c>
      <c r="F90" s="183">
        <f t="shared" si="64"/>
        <v>22018000</v>
      </c>
      <c r="G90" s="191">
        <v>240295</v>
      </c>
      <c r="H90" s="184">
        <f t="shared" si="65"/>
        <v>24029500</v>
      </c>
      <c r="I90" s="188">
        <v>112300</v>
      </c>
      <c r="J90" s="224">
        <f t="shared" si="66"/>
        <v>11230000</v>
      </c>
      <c r="K90" s="192">
        <v>250000</v>
      </c>
      <c r="L90" s="220">
        <f t="shared" si="67"/>
        <v>25000000</v>
      </c>
      <c r="M90" s="85">
        <f t="shared" si="49"/>
        <v>236825</v>
      </c>
      <c r="N90" s="225">
        <f t="shared" si="68"/>
        <v>205693.75</v>
      </c>
      <c r="O90" s="226">
        <f t="shared" si="69"/>
        <v>-7.0426301236668598E-2</v>
      </c>
      <c r="P90" s="226">
        <f t="shared" si="70"/>
        <v>-0.16821731336027468</v>
      </c>
      <c r="Q90" s="226">
        <f t="shared" si="71"/>
        <v>0.4540427212785999</v>
      </c>
      <c r="R90" s="226">
        <f t="shared" si="72"/>
        <v>-0.21539910668165652</v>
      </c>
      <c r="S90" s="227">
        <f t="shared" si="73"/>
        <v>63488.934124381078</v>
      </c>
      <c r="T90" s="228">
        <f t="shared" si="78"/>
        <v>269182.68412438105</v>
      </c>
      <c r="U90" s="228">
        <f t="shared" si="79"/>
        <v>142204.81587561892</v>
      </c>
      <c r="V90" s="227">
        <f t="shared" si="74"/>
        <v>220180</v>
      </c>
      <c r="W90" s="227">
        <f t="shared" si="75"/>
        <v>240295</v>
      </c>
      <c r="X90" s="227" t="str">
        <f t="shared" si="76"/>
        <v/>
      </c>
      <c r="Y90" s="227">
        <f t="shared" si="77"/>
        <v>250000</v>
      </c>
      <c r="Z90" s="86">
        <f t="shared" si="80"/>
        <v>236825</v>
      </c>
      <c r="AA90" s="229">
        <f t="shared" si="81"/>
        <v>3</v>
      </c>
      <c r="AB90" s="73" t="s">
        <v>863</v>
      </c>
      <c r="AC90" s="73"/>
      <c r="AD90" s="73"/>
      <c r="AE90" s="235">
        <v>420</v>
      </c>
      <c r="AF90" s="236">
        <f t="shared" si="82"/>
        <v>99466500</v>
      </c>
    </row>
    <row r="91" spans="1:32" s="61" customFormat="1" ht="273" customHeight="1" x14ac:dyDescent="0.2">
      <c r="A91" s="74" t="s">
        <v>174</v>
      </c>
      <c r="B91" s="116" t="s">
        <v>175</v>
      </c>
      <c r="C91" s="77" t="s">
        <v>32</v>
      </c>
      <c r="D91" s="189">
        <v>100</v>
      </c>
      <c r="E91" s="190">
        <v>26800</v>
      </c>
      <c r="F91" s="183">
        <f t="shared" si="64"/>
        <v>2680000</v>
      </c>
      <c r="G91" s="191">
        <v>24230</v>
      </c>
      <c r="H91" s="184">
        <f t="shared" si="65"/>
        <v>2423000</v>
      </c>
      <c r="I91" s="231">
        <v>29500</v>
      </c>
      <c r="J91" s="224">
        <f t="shared" si="66"/>
        <v>2950000</v>
      </c>
      <c r="K91" s="192">
        <v>25000</v>
      </c>
      <c r="L91" s="220">
        <f t="shared" si="67"/>
        <v>2500000</v>
      </c>
      <c r="M91" s="85">
        <f>N91</f>
        <v>26382.5</v>
      </c>
      <c r="N91" s="230">
        <f t="shared" si="68"/>
        <v>26382.5</v>
      </c>
      <c r="O91" s="226">
        <f t="shared" si="69"/>
        <v>-1.5824883919264732E-2</v>
      </c>
      <c r="P91" s="226">
        <f t="shared" si="70"/>
        <v>8.1588173978963341E-2</v>
      </c>
      <c r="Q91" s="226">
        <f t="shared" si="71"/>
        <v>-0.11816545058277272</v>
      </c>
      <c r="R91" s="226">
        <f t="shared" si="72"/>
        <v>5.2402160523074004E-2</v>
      </c>
      <c r="S91" s="227">
        <f t="shared" si="73"/>
        <v>2340.774444494813</v>
      </c>
      <c r="T91" s="228">
        <f t="shared" si="78"/>
        <v>28723.274444494811</v>
      </c>
      <c r="U91" s="228">
        <f t="shared" si="79"/>
        <v>24041.725555505189</v>
      </c>
      <c r="V91" s="227">
        <f t="shared" si="74"/>
        <v>26800</v>
      </c>
      <c r="W91" s="227">
        <f t="shared" si="75"/>
        <v>24230</v>
      </c>
      <c r="X91" s="227" t="str">
        <f t="shared" si="76"/>
        <v/>
      </c>
      <c r="Y91" s="227">
        <f t="shared" si="77"/>
        <v>25000</v>
      </c>
      <c r="Z91" s="86">
        <f t="shared" si="80"/>
        <v>25343.333333333332</v>
      </c>
      <c r="AA91" s="229">
        <f t="shared" si="81"/>
        <v>3</v>
      </c>
      <c r="AB91" s="216" t="s">
        <v>873</v>
      </c>
      <c r="AC91" s="73"/>
      <c r="AD91" s="73"/>
      <c r="AE91" s="235">
        <v>150</v>
      </c>
      <c r="AF91" s="236">
        <f t="shared" si="82"/>
        <v>3957375</v>
      </c>
    </row>
    <row r="92" spans="1:32" ht="15.75" hidden="1" customHeight="1" x14ac:dyDescent="0.2">
      <c r="A92" s="8">
        <v>7</v>
      </c>
      <c r="B92" s="255" t="s">
        <v>176</v>
      </c>
      <c r="C92" s="255"/>
      <c r="D92" s="255"/>
      <c r="E92" s="255"/>
      <c r="F92" s="255"/>
      <c r="G92" s="49"/>
      <c r="H92" s="49"/>
      <c r="I92" s="49"/>
      <c r="J92" s="49"/>
      <c r="K92" s="49"/>
      <c r="L92" s="49"/>
      <c r="M92" s="26"/>
      <c r="N92" s="256"/>
      <c r="O92" s="257"/>
      <c r="P92" s="257"/>
      <c r="Q92" s="257"/>
      <c r="R92" s="257"/>
      <c r="S92" s="257"/>
      <c r="T92" s="257"/>
      <c r="U92" s="257"/>
      <c r="V92" s="257"/>
      <c r="W92" s="257"/>
      <c r="X92" s="257"/>
      <c r="Y92" s="257"/>
      <c r="Z92" s="257"/>
      <c r="AA92" s="258"/>
      <c r="AB92" s="1" t="s">
        <v>863</v>
      </c>
      <c r="AE92" s="53"/>
      <c r="AF92" s="57">
        <f t="shared" si="82"/>
        <v>0</v>
      </c>
    </row>
    <row r="93" spans="1:32" ht="164.45" hidden="1" customHeight="1" x14ac:dyDescent="0.2">
      <c r="A93" s="5" t="s">
        <v>177</v>
      </c>
      <c r="B93" s="6" t="s">
        <v>178</v>
      </c>
      <c r="C93" s="9" t="s">
        <v>17</v>
      </c>
      <c r="D93" s="12">
        <v>80</v>
      </c>
      <c r="E93" s="36">
        <v>171900</v>
      </c>
      <c r="F93" s="35">
        <f t="shared" ref="F93:F123" si="84">+D93*E93</f>
        <v>13752000</v>
      </c>
      <c r="G93" s="40">
        <v>184676</v>
      </c>
      <c r="H93" s="25">
        <f t="shared" ref="H93:H123" si="85">+D93*G93</f>
        <v>14774080</v>
      </c>
      <c r="I93" s="15">
        <v>115000</v>
      </c>
      <c r="J93" s="17">
        <f t="shared" ref="J93:J123" si="86">+I93*D93</f>
        <v>9200000</v>
      </c>
      <c r="K93" s="28">
        <v>140000</v>
      </c>
      <c r="L93" s="29">
        <f t="shared" ref="L93:L123" si="87">+K93*D93</f>
        <v>11200000</v>
      </c>
      <c r="M93" s="47">
        <f>Z93</f>
        <v>155950</v>
      </c>
      <c r="N93" s="42">
        <f t="shared" ref="N93:N123" si="88">AVERAGE(E93,G93,I93,K93)</f>
        <v>152894</v>
      </c>
      <c r="O93" s="43">
        <f t="shared" ref="O93:O123" si="89">1-E93/N93</f>
        <v>-0.12430834434313964</v>
      </c>
      <c r="P93" s="43">
        <f t="shared" ref="P93:P123" si="90">1-G93/N93</f>
        <v>-0.2078695043624994</v>
      </c>
      <c r="Q93" s="43">
        <f t="shared" ref="Q93:Q123" si="91">1-I93/N93</f>
        <v>0.24784491216136673</v>
      </c>
      <c r="R93" s="43">
        <f t="shared" ref="R93:R123" si="92">1-K93/N93</f>
        <v>8.4332936544272541E-2</v>
      </c>
      <c r="S93" s="21">
        <f t="shared" ref="S93:S123" si="93">STDEV(E93,G93,I93,K93)</f>
        <v>31482.979698031548</v>
      </c>
      <c r="T93" s="22">
        <f t="shared" si="78"/>
        <v>184376.97969803156</v>
      </c>
      <c r="U93" s="22">
        <f t="shared" si="79"/>
        <v>121411.02030196846</v>
      </c>
      <c r="V93" s="21">
        <f t="shared" ref="V93:V123" si="94">IF(AND(E93&lt;=$T93,E93&gt;=$U93),E93,"")</f>
        <v>171900</v>
      </c>
      <c r="W93" s="21" t="str">
        <f t="shared" ref="W93:W123" si="95">IF(AND(G93&lt;=$T93,G93&gt;=$U93),G93,"")</f>
        <v/>
      </c>
      <c r="X93" s="21" t="str">
        <f t="shared" ref="X93:X123" si="96">IF(AND(I93&lt;=$T93,I93&gt;=$U93),I93,"")</f>
        <v/>
      </c>
      <c r="Y93" s="21">
        <f t="shared" ref="Y93:Y123" si="97">IF(AND(K93&lt;=$T93,K93&gt;=$U93),K93,"")</f>
        <v>140000</v>
      </c>
      <c r="Z93" s="23">
        <f t="shared" si="80"/>
        <v>155950</v>
      </c>
      <c r="AA93" s="20">
        <f t="shared" si="81"/>
        <v>2</v>
      </c>
      <c r="AB93" s="1" t="s">
        <v>863</v>
      </c>
      <c r="AE93" s="53"/>
      <c r="AF93" s="57">
        <f t="shared" si="82"/>
        <v>0</v>
      </c>
    </row>
    <row r="94" spans="1:32" s="61" customFormat="1" ht="273" customHeight="1" x14ac:dyDescent="0.2">
      <c r="A94" s="74" t="s">
        <v>179</v>
      </c>
      <c r="B94" s="116" t="s">
        <v>180</v>
      </c>
      <c r="C94" s="77" t="s">
        <v>17</v>
      </c>
      <c r="D94" s="189">
        <v>70</v>
      </c>
      <c r="E94" s="222">
        <v>133785</v>
      </c>
      <c r="F94" s="183">
        <f t="shared" si="84"/>
        <v>9364950</v>
      </c>
      <c r="G94" s="191">
        <v>142591</v>
      </c>
      <c r="H94" s="184">
        <f t="shared" si="85"/>
        <v>9981370</v>
      </c>
      <c r="I94" s="188">
        <v>119000</v>
      </c>
      <c r="J94" s="224">
        <f t="shared" si="86"/>
        <v>8330000</v>
      </c>
      <c r="K94" s="192">
        <v>140000</v>
      </c>
      <c r="L94" s="220">
        <f t="shared" si="87"/>
        <v>9800000</v>
      </c>
      <c r="M94" s="85">
        <f>N94</f>
        <v>133844</v>
      </c>
      <c r="N94" s="230">
        <f t="shared" si="88"/>
        <v>133844</v>
      </c>
      <c r="O94" s="226">
        <f t="shared" si="89"/>
        <v>4.4081169122256458E-4</v>
      </c>
      <c r="P94" s="226">
        <f t="shared" si="90"/>
        <v>-6.535220106990236E-2</v>
      </c>
      <c r="Q94" s="226">
        <f t="shared" si="91"/>
        <v>0.11090523295777177</v>
      </c>
      <c r="R94" s="226">
        <f t="shared" si="92"/>
        <v>-4.5993843579092086E-2</v>
      </c>
      <c r="S94" s="227">
        <f t="shared" si="93"/>
        <v>10563.366919058841</v>
      </c>
      <c r="T94" s="228">
        <f t="shared" si="78"/>
        <v>144407.36691905884</v>
      </c>
      <c r="U94" s="228">
        <f t="shared" si="79"/>
        <v>123280.63308094116</v>
      </c>
      <c r="V94" s="227">
        <f t="shared" si="94"/>
        <v>133785</v>
      </c>
      <c r="W94" s="227">
        <f t="shared" si="95"/>
        <v>142591</v>
      </c>
      <c r="X94" s="227" t="str">
        <f t="shared" si="96"/>
        <v/>
      </c>
      <c r="Y94" s="227">
        <f t="shared" si="97"/>
        <v>140000</v>
      </c>
      <c r="Z94" s="86">
        <f t="shared" si="80"/>
        <v>138792</v>
      </c>
      <c r="AA94" s="229">
        <f t="shared" si="81"/>
        <v>3</v>
      </c>
      <c r="AB94" s="216" t="s">
        <v>873</v>
      </c>
      <c r="AC94" s="73"/>
      <c r="AD94" s="73"/>
      <c r="AE94" s="235">
        <v>100</v>
      </c>
      <c r="AF94" s="236">
        <f t="shared" si="82"/>
        <v>13384400</v>
      </c>
    </row>
    <row r="95" spans="1:32" ht="89.25" hidden="1" x14ac:dyDescent="0.2">
      <c r="A95" s="5" t="s">
        <v>181</v>
      </c>
      <c r="B95" s="6" t="s">
        <v>182</v>
      </c>
      <c r="C95" s="9" t="s">
        <v>20</v>
      </c>
      <c r="D95" s="12">
        <v>10</v>
      </c>
      <c r="E95" s="36">
        <v>3205125</v>
      </c>
      <c r="F95" s="35">
        <f t="shared" si="84"/>
        <v>32051250</v>
      </c>
      <c r="G95" s="40">
        <v>3102926</v>
      </c>
      <c r="H95" s="25">
        <f t="shared" si="85"/>
        <v>31029260</v>
      </c>
      <c r="I95" s="15">
        <v>859000</v>
      </c>
      <c r="J95" s="17">
        <f t="shared" si="86"/>
        <v>8590000</v>
      </c>
      <c r="K95" s="28">
        <v>380000</v>
      </c>
      <c r="L95" s="29">
        <f t="shared" si="87"/>
        <v>3800000</v>
      </c>
      <c r="M95" s="47">
        <f t="shared" si="49"/>
        <v>2389017</v>
      </c>
      <c r="N95" s="42">
        <f t="shared" si="88"/>
        <v>1886762.75</v>
      </c>
      <c r="O95" s="43">
        <f t="shared" si="89"/>
        <v>-0.69874299246155891</v>
      </c>
      <c r="P95" s="43">
        <f t="shared" si="90"/>
        <v>-0.64457666974822359</v>
      </c>
      <c r="Q95" s="43">
        <f t="shared" si="91"/>
        <v>0.54472283279919531</v>
      </c>
      <c r="R95" s="43">
        <f t="shared" si="92"/>
        <v>0.79859682941058696</v>
      </c>
      <c r="S95" s="21">
        <f t="shared" si="93"/>
        <v>1476906.9399650462</v>
      </c>
      <c r="T95" s="22">
        <f t="shared" si="78"/>
        <v>3363669.689965046</v>
      </c>
      <c r="U95" s="22">
        <f t="shared" si="79"/>
        <v>409855.81003495376</v>
      </c>
      <c r="V95" s="21">
        <f t="shared" si="94"/>
        <v>3205125</v>
      </c>
      <c r="W95" s="21">
        <f t="shared" si="95"/>
        <v>3102926</v>
      </c>
      <c r="X95" s="21">
        <f t="shared" si="96"/>
        <v>859000</v>
      </c>
      <c r="Y95" s="21" t="str">
        <f t="shared" si="97"/>
        <v/>
      </c>
      <c r="Z95" s="23">
        <f t="shared" si="80"/>
        <v>2389017</v>
      </c>
      <c r="AA95" s="20">
        <f t="shared" si="81"/>
        <v>3</v>
      </c>
      <c r="AB95" s="1" t="s">
        <v>863</v>
      </c>
      <c r="AE95" s="53"/>
      <c r="AF95" s="57">
        <f t="shared" si="82"/>
        <v>0</v>
      </c>
    </row>
    <row r="96" spans="1:32" s="61" customFormat="1" ht="273" customHeight="1" x14ac:dyDescent="0.2">
      <c r="A96" s="74" t="s">
        <v>183</v>
      </c>
      <c r="B96" s="116" t="s">
        <v>184</v>
      </c>
      <c r="C96" s="77" t="s">
        <v>20</v>
      </c>
      <c r="D96" s="189">
        <v>10</v>
      </c>
      <c r="E96" s="222">
        <v>1756125</v>
      </c>
      <c r="F96" s="183">
        <f t="shared" si="84"/>
        <v>17561250</v>
      </c>
      <c r="G96" s="191">
        <v>1818180</v>
      </c>
      <c r="H96" s="184">
        <f t="shared" si="85"/>
        <v>18181800</v>
      </c>
      <c r="I96" s="188">
        <v>1050000</v>
      </c>
      <c r="J96" s="224">
        <f t="shared" si="86"/>
        <v>10500000</v>
      </c>
      <c r="K96" s="192">
        <v>350000</v>
      </c>
      <c r="L96" s="220">
        <f t="shared" si="87"/>
        <v>3500000</v>
      </c>
      <c r="M96" s="85">
        <f t="shared" si="49"/>
        <v>1541435</v>
      </c>
      <c r="N96" s="225">
        <f t="shared" si="88"/>
        <v>1243576.25</v>
      </c>
      <c r="O96" s="226">
        <f t="shared" si="89"/>
        <v>-0.41215707520950162</v>
      </c>
      <c r="P96" s="226">
        <f t="shared" si="90"/>
        <v>-0.46205751356219604</v>
      </c>
      <c r="Q96" s="226">
        <f t="shared" si="91"/>
        <v>0.1556609415787733</v>
      </c>
      <c r="R96" s="226">
        <f t="shared" si="92"/>
        <v>0.71855364719292436</v>
      </c>
      <c r="S96" s="227">
        <f t="shared" si="93"/>
        <v>690127.03414389584</v>
      </c>
      <c r="T96" s="228">
        <f t="shared" si="78"/>
        <v>1933703.2841438958</v>
      </c>
      <c r="U96" s="228">
        <f t="shared" si="79"/>
        <v>553449.21585610416</v>
      </c>
      <c r="V96" s="227">
        <f t="shared" si="94"/>
        <v>1756125</v>
      </c>
      <c r="W96" s="227">
        <f t="shared" si="95"/>
        <v>1818180</v>
      </c>
      <c r="X96" s="227">
        <f t="shared" si="96"/>
        <v>1050000</v>
      </c>
      <c r="Y96" s="227" t="str">
        <f t="shared" si="97"/>
        <v/>
      </c>
      <c r="Z96" s="86">
        <f t="shared" si="80"/>
        <v>1541435</v>
      </c>
      <c r="AA96" s="229">
        <f t="shared" si="81"/>
        <v>3</v>
      </c>
      <c r="AB96" s="73" t="s">
        <v>863</v>
      </c>
      <c r="AC96" s="73"/>
      <c r="AD96" s="73"/>
      <c r="AE96" s="235">
        <v>8</v>
      </c>
      <c r="AF96" s="236">
        <f t="shared" si="82"/>
        <v>12331480</v>
      </c>
    </row>
    <row r="97" spans="1:32" s="61" customFormat="1" ht="273" customHeight="1" x14ac:dyDescent="0.2">
      <c r="A97" s="74" t="s">
        <v>185</v>
      </c>
      <c r="B97" s="116" t="s">
        <v>186</v>
      </c>
      <c r="C97" s="77" t="s">
        <v>20</v>
      </c>
      <c r="D97" s="189">
        <v>10</v>
      </c>
      <c r="E97" s="222">
        <v>2185995</v>
      </c>
      <c r="F97" s="183">
        <f t="shared" si="84"/>
        <v>21859950</v>
      </c>
      <c r="G97" s="191">
        <v>2053845</v>
      </c>
      <c r="H97" s="184">
        <f t="shared" si="85"/>
        <v>20538450</v>
      </c>
      <c r="I97" s="188">
        <v>2550000</v>
      </c>
      <c r="J97" s="224">
        <f t="shared" si="86"/>
        <v>25500000</v>
      </c>
      <c r="K97" s="192">
        <v>2800000</v>
      </c>
      <c r="L97" s="220">
        <f t="shared" si="87"/>
        <v>28000000</v>
      </c>
      <c r="M97" s="85">
        <f>N97</f>
        <v>2397460</v>
      </c>
      <c r="N97" s="230">
        <f t="shared" si="88"/>
        <v>2397460</v>
      </c>
      <c r="O97" s="226">
        <f t="shared" si="89"/>
        <v>8.8203765651981736E-2</v>
      </c>
      <c r="P97" s="226">
        <f t="shared" si="90"/>
        <v>0.14332460187031271</v>
      </c>
      <c r="Q97" s="226">
        <f t="shared" si="91"/>
        <v>-6.362567050128054E-2</v>
      </c>
      <c r="R97" s="226">
        <f t="shared" si="92"/>
        <v>-0.16790269702101401</v>
      </c>
      <c r="S97" s="227">
        <f t="shared" si="93"/>
        <v>340634.51461940847</v>
      </c>
      <c r="T97" s="228">
        <f t="shared" si="78"/>
        <v>2738094.5146194086</v>
      </c>
      <c r="U97" s="228">
        <f t="shared" si="79"/>
        <v>2056825.4853805916</v>
      </c>
      <c r="V97" s="227">
        <f t="shared" si="94"/>
        <v>2185995</v>
      </c>
      <c r="W97" s="227" t="str">
        <f t="shared" si="95"/>
        <v/>
      </c>
      <c r="X97" s="227">
        <f t="shared" si="96"/>
        <v>2550000</v>
      </c>
      <c r="Y97" s="227" t="str">
        <f t="shared" si="97"/>
        <v/>
      </c>
      <c r="Z97" s="86">
        <f t="shared" si="80"/>
        <v>2367997.5</v>
      </c>
      <c r="AA97" s="229">
        <f t="shared" si="81"/>
        <v>2</v>
      </c>
      <c r="AB97" s="216" t="s">
        <v>873</v>
      </c>
      <c r="AC97" s="73"/>
      <c r="AD97" s="73"/>
      <c r="AE97" s="235">
        <v>8</v>
      </c>
      <c r="AF97" s="236">
        <f t="shared" si="82"/>
        <v>19179680</v>
      </c>
    </row>
    <row r="98" spans="1:32" s="61" customFormat="1" ht="273" customHeight="1" x14ac:dyDescent="0.2">
      <c r="A98" s="74" t="s">
        <v>187</v>
      </c>
      <c r="B98" s="116" t="s">
        <v>188</v>
      </c>
      <c r="C98" s="78" t="s">
        <v>20</v>
      </c>
      <c r="D98" s="189">
        <v>10</v>
      </c>
      <c r="E98" s="222">
        <v>1512000</v>
      </c>
      <c r="F98" s="183">
        <f t="shared" si="84"/>
        <v>15120000</v>
      </c>
      <c r="G98" s="191">
        <v>1640556</v>
      </c>
      <c r="H98" s="184">
        <f t="shared" si="85"/>
        <v>16405560</v>
      </c>
      <c r="I98" s="188">
        <v>1800000</v>
      </c>
      <c r="J98" s="224">
        <f t="shared" si="86"/>
        <v>18000000</v>
      </c>
      <c r="K98" s="192">
        <v>1200000</v>
      </c>
      <c r="L98" s="220">
        <f t="shared" si="87"/>
        <v>12000000</v>
      </c>
      <c r="M98" s="85">
        <f t="shared" si="49"/>
        <v>1576278</v>
      </c>
      <c r="N98" s="225">
        <f t="shared" si="88"/>
        <v>1538139</v>
      </c>
      <c r="O98" s="226">
        <f t="shared" si="89"/>
        <v>1.6993912773813014E-2</v>
      </c>
      <c r="P98" s="226">
        <f t="shared" si="90"/>
        <v>-6.658500954725155E-2</v>
      </c>
      <c r="Q98" s="226">
        <f t="shared" si="91"/>
        <v>-0.17024534193593688</v>
      </c>
      <c r="R98" s="226">
        <f t="shared" si="92"/>
        <v>0.21983643870937541</v>
      </c>
      <c r="S98" s="227">
        <f t="shared" si="93"/>
        <v>254349.92684095664</v>
      </c>
      <c r="T98" s="228">
        <f t="shared" si="78"/>
        <v>1792488.9268409566</v>
      </c>
      <c r="U98" s="228">
        <f t="shared" si="79"/>
        <v>1283789.0731590434</v>
      </c>
      <c r="V98" s="227">
        <f t="shared" si="94"/>
        <v>1512000</v>
      </c>
      <c r="W98" s="227">
        <f t="shared" si="95"/>
        <v>1640556</v>
      </c>
      <c r="X98" s="227" t="str">
        <f t="shared" si="96"/>
        <v/>
      </c>
      <c r="Y98" s="227" t="str">
        <f t="shared" si="97"/>
        <v/>
      </c>
      <c r="Z98" s="86">
        <f t="shared" si="80"/>
        <v>1576278</v>
      </c>
      <c r="AA98" s="229">
        <f t="shared" si="81"/>
        <v>2</v>
      </c>
      <c r="AB98" s="73" t="s">
        <v>863</v>
      </c>
      <c r="AC98" s="73"/>
      <c r="AD98" s="73"/>
      <c r="AE98" s="235">
        <v>2</v>
      </c>
      <c r="AF98" s="236">
        <f t="shared" si="82"/>
        <v>3152556</v>
      </c>
    </row>
    <row r="99" spans="1:32" s="61" customFormat="1" ht="273" customHeight="1" x14ac:dyDescent="0.2">
      <c r="A99" s="74" t="s">
        <v>189</v>
      </c>
      <c r="B99" s="116" t="s">
        <v>190</v>
      </c>
      <c r="C99" s="77" t="s">
        <v>20</v>
      </c>
      <c r="D99" s="189">
        <v>10</v>
      </c>
      <c r="E99" s="222">
        <v>690900</v>
      </c>
      <c r="F99" s="183">
        <f t="shared" si="84"/>
        <v>6909000</v>
      </c>
      <c r="G99" s="191">
        <v>668800</v>
      </c>
      <c r="H99" s="184">
        <f t="shared" si="85"/>
        <v>6688000</v>
      </c>
      <c r="I99" s="188">
        <v>584000</v>
      </c>
      <c r="J99" s="224">
        <f t="shared" si="86"/>
        <v>5840000</v>
      </c>
      <c r="K99" s="192">
        <v>250000</v>
      </c>
      <c r="L99" s="220">
        <f t="shared" si="87"/>
        <v>2500000</v>
      </c>
      <c r="M99" s="85">
        <f t="shared" si="49"/>
        <v>647900</v>
      </c>
      <c r="N99" s="225">
        <f t="shared" si="88"/>
        <v>548425</v>
      </c>
      <c r="O99" s="226">
        <f t="shared" si="89"/>
        <v>-0.25978939690933123</v>
      </c>
      <c r="P99" s="226">
        <f t="shared" si="90"/>
        <v>-0.21949218215799782</v>
      </c>
      <c r="Q99" s="226">
        <f t="shared" si="91"/>
        <v>-6.4867575329352167E-2</v>
      </c>
      <c r="R99" s="226">
        <f t="shared" si="92"/>
        <v>0.54414915439668143</v>
      </c>
      <c r="S99" s="227">
        <f t="shared" si="93"/>
        <v>204215.8396566404</v>
      </c>
      <c r="T99" s="228">
        <f t="shared" si="78"/>
        <v>752640.83965664043</v>
      </c>
      <c r="U99" s="228">
        <f t="shared" si="79"/>
        <v>344209.16034335957</v>
      </c>
      <c r="V99" s="227">
        <f t="shared" si="94"/>
        <v>690900</v>
      </c>
      <c r="W99" s="227">
        <f t="shared" si="95"/>
        <v>668800</v>
      </c>
      <c r="X99" s="227">
        <f t="shared" si="96"/>
        <v>584000</v>
      </c>
      <c r="Y99" s="227" t="str">
        <f t="shared" si="97"/>
        <v/>
      </c>
      <c r="Z99" s="86">
        <f t="shared" si="80"/>
        <v>647900</v>
      </c>
      <c r="AA99" s="229">
        <f t="shared" si="81"/>
        <v>3</v>
      </c>
      <c r="AB99" s="73" t="s">
        <v>863</v>
      </c>
      <c r="AC99" s="73"/>
      <c r="AD99" s="73"/>
      <c r="AE99" s="235">
        <v>3</v>
      </c>
      <c r="AF99" s="236">
        <f t="shared" si="82"/>
        <v>1943700</v>
      </c>
    </row>
    <row r="100" spans="1:32" ht="76.5" hidden="1" x14ac:dyDescent="0.2">
      <c r="A100" s="5" t="s">
        <v>191</v>
      </c>
      <c r="B100" s="6" t="s">
        <v>192</v>
      </c>
      <c r="C100" s="9" t="s">
        <v>20</v>
      </c>
      <c r="D100" s="12">
        <v>10</v>
      </c>
      <c r="E100" s="36">
        <v>669900</v>
      </c>
      <c r="F100" s="35">
        <f t="shared" si="84"/>
        <v>6699000</v>
      </c>
      <c r="G100" s="40">
        <v>634157</v>
      </c>
      <c r="H100" s="25">
        <f t="shared" si="85"/>
        <v>6341570</v>
      </c>
      <c r="I100" s="15">
        <v>384000</v>
      </c>
      <c r="J100" s="17">
        <f t="shared" si="86"/>
        <v>3840000</v>
      </c>
      <c r="K100" s="28">
        <v>500000</v>
      </c>
      <c r="L100" s="29">
        <f t="shared" si="87"/>
        <v>5000000</v>
      </c>
      <c r="M100" s="47">
        <f t="shared" si="49"/>
        <v>601352.33333333337</v>
      </c>
      <c r="N100" s="42">
        <f t="shared" si="88"/>
        <v>547014.25</v>
      </c>
      <c r="O100" s="43">
        <f t="shared" si="89"/>
        <v>-0.22464816958607559</v>
      </c>
      <c r="P100" s="43">
        <f t="shared" si="90"/>
        <v>-0.15930617895237642</v>
      </c>
      <c r="Q100" s="43">
        <f t="shared" si="91"/>
        <v>0.29800731882213305</v>
      </c>
      <c r="R100" s="43">
        <f t="shared" si="92"/>
        <v>8.5947029716319068E-2</v>
      </c>
      <c r="S100" s="21">
        <f t="shared" si="93"/>
        <v>130994.59510065037</v>
      </c>
      <c r="T100" s="22">
        <f t="shared" si="78"/>
        <v>678008.84510065033</v>
      </c>
      <c r="U100" s="22">
        <f t="shared" si="79"/>
        <v>416019.65489934961</v>
      </c>
      <c r="V100" s="21">
        <f t="shared" si="94"/>
        <v>669900</v>
      </c>
      <c r="W100" s="21">
        <f t="shared" si="95"/>
        <v>634157</v>
      </c>
      <c r="X100" s="21" t="str">
        <f t="shared" si="96"/>
        <v/>
      </c>
      <c r="Y100" s="21">
        <f t="shared" si="97"/>
        <v>500000</v>
      </c>
      <c r="Z100" s="23">
        <f t="shared" si="80"/>
        <v>601352.33333333337</v>
      </c>
      <c r="AA100" s="20">
        <f t="shared" si="81"/>
        <v>3</v>
      </c>
      <c r="AB100" s="1" t="s">
        <v>863</v>
      </c>
      <c r="AE100" s="53"/>
      <c r="AF100" s="57">
        <f t="shared" si="82"/>
        <v>0</v>
      </c>
    </row>
    <row r="101" spans="1:32" ht="38.25" hidden="1" x14ac:dyDescent="0.2">
      <c r="A101" s="5" t="s">
        <v>193</v>
      </c>
      <c r="B101" s="6" t="s">
        <v>194</v>
      </c>
      <c r="C101" s="9" t="s">
        <v>20</v>
      </c>
      <c r="D101" s="12">
        <v>10</v>
      </c>
      <c r="E101" s="36">
        <v>1772400</v>
      </c>
      <c r="F101" s="35">
        <f t="shared" si="84"/>
        <v>17724000</v>
      </c>
      <c r="G101" s="40">
        <v>1896691</v>
      </c>
      <c r="H101" s="25">
        <f t="shared" si="85"/>
        <v>18966910</v>
      </c>
      <c r="I101" s="16">
        <v>750000</v>
      </c>
      <c r="J101" s="17">
        <f t="shared" si="86"/>
        <v>7500000</v>
      </c>
      <c r="K101" s="28">
        <v>300000</v>
      </c>
      <c r="L101" s="29">
        <f t="shared" si="87"/>
        <v>3000000</v>
      </c>
      <c r="M101" s="47">
        <f t="shared" si="49"/>
        <v>1473030.3333333333</v>
      </c>
      <c r="N101" s="42">
        <f t="shared" si="88"/>
        <v>1179772.75</v>
      </c>
      <c r="O101" s="43">
        <f t="shared" si="89"/>
        <v>-0.50232322284100905</v>
      </c>
      <c r="P101" s="43">
        <f t="shared" si="90"/>
        <v>-0.60767486789299041</v>
      </c>
      <c r="Q101" s="43">
        <f t="shared" si="91"/>
        <v>0.36428435052428532</v>
      </c>
      <c r="R101" s="43">
        <f t="shared" si="92"/>
        <v>0.74571374020971404</v>
      </c>
      <c r="S101" s="21">
        <f t="shared" si="93"/>
        <v>779718.65500977333</v>
      </c>
      <c r="T101" s="22">
        <f t="shared" si="78"/>
        <v>1959491.4050097733</v>
      </c>
      <c r="U101" s="22">
        <f t="shared" si="79"/>
        <v>400054.09499022667</v>
      </c>
      <c r="V101" s="21">
        <f t="shared" si="94"/>
        <v>1772400</v>
      </c>
      <c r="W101" s="21">
        <f t="shared" si="95"/>
        <v>1896691</v>
      </c>
      <c r="X101" s="21">
        <f t="shared" si="96"/>
        <v>750000</v>
      </c>
      <c r="Y101" s="21" t="str">
        <f t="shared" si="97"/>
        <v/>
      </c>
      <c r="Z101" s="23">
        <f t="shared" si="80"/>
        <v>1473030.3333333333</v>
      </c>
      <c r="AA101" s="20">
        <f t="shared" si="81"/>
        <v>3</v>
      </c>
      <c r="AB101" s="1" t="s">
        <v>863</v>
      </c>
      <c r="AE101" s="53"/>
      <c r="AF101" s="57">
        <f t="shared" si="82"/>
        <v>0</v>
      </c>
    </row>
    <row r="102" spans="1:32" s="61" customFormat="1" ht="273" customHeight="1" x14ac:dyDescent="0.2">
      <c r="A102" s="74" t="s">
        <v>195</v>
      </c>
      <c r="B102" s="116" t="s">
        <v>196</v>
      </c>
      <c r="C102" s="77" t="s">
        <v>20</v>
      </c>
      <c r="D102" s="189">
        <v>10</v>
      </c>
      <c r="E102" s="222">
        <v>637350</v>
      </c>
      <c r="F102" s="183">
        <f t="shared" si="84"/>
        <v>6373500</v>
      </c>
      <c r="G102" s="191">
        <v>604941</v>
      </c>
      <c r="H102" s="184">
        <f t="shared" si="85"/>
        <v>6049410</v>
      </c>
      <c r="I102" s="188">
        <v>450000</v>
      </c>
      <c r="J102" s="224">
        <f t="shared" si="86"/>
        <v>4500000</v>
      </c>
      <c r="K102" s="192">
        <v>350000</v>
      </c>
      <c r="L102" s="220">
        <f t="shared" si="87"/>
        <v>3500000</v>
      </c>
      <c r="M102" s="85">
        <f t="shared" si="49"/>
        <v>564097</v>
      </c>
      <c r="N102" s="225">
        <f t="shared" si="88"/>
        <v>510572.75</v>
      </c>
      <c r="O102" s="226">
        <f t="shared" si="89"/>
        <v>-0.24830398802129561</v>
      </c>
      <c r="P102" s="226">
        <f t="shared" si="90"/>
        <v>-0.18482821498013746</v>
      </c>
      <c r="Q102" s="226">
        <f t="shared" si="91"/>
        <v>0.11863686418830621</v>
      </c>
      <c r="R102" s="226">
        <f t="shared" si="92"/>
        <v>0.31449533881312697</v>
      </c>
      <c r="S102" s="227">
        <f t="shared" si="93"/>
        <v>134697.81464541287</v>
      </c>
      <c r="T102" s="228">
        <f t="shared" si="78"/>
        <v>645270.56464541284</v>
      </c>
      <c r="U102" s="228">
        <f t="shared" si="79"/>
        <v>375874.93535458716</v>
      </c>
      <c r="V102" s="227">
        <f t="shared" si="94"/>
        <v>637350</v>
      </c>
      <c r="W102" s="227">
        <f t="shared" si="95"/>
        <v>604941</v>
      </c>
      <c r="X102" s="227">
        <f t="shared" si="96"/>
        <v>450000</v>
      </c>
      <c r="Y102" s="227" t="str">
        <f t="shared" si="97"/>
        <v/>
      </c>
      <c r="Z102" s="86">
        <f t="shared" si="80"/>
        <v>564097</v>
      </c>
      <c r="AA102" s="229">
        <f t="shared" si="81"/>
        <v>3</v>
      </c>
      <c r="AB102" s="73" t="s">
        <v>863</v>
      </c>
      <c r="AC102" s="73"/>
      <c r="AD102" s="73"/>
      <c r="AE102" s="235">
        <v>8</v>
      </c>
      <c r="AF102" s="236">
        <f t="shared" si="82"/>
        <v>4512776</v>
      </c>
    </row>
    <row r="103" spans="1:32" ht="25.5" hidden="1" x14ac:dyDescent="0.2">
      <c r="A103" s="5" t="s">
        <v>197</v>
      </c>
      <c r="B103" s="6" t="s">
        <v>198</v>
      </c>
      <c r="C103" s="9" t="s">
        <v>20</v>
      </c>
      <c r="D103" s="12">
        <v>10</v>
      </c>
      <c r="E103" s="36">
        <v>726600</v>
      </c>
      <c r="F103" s="35">
        <f t="shared" si="84"/>
        <v>7266000</v>
      </c>
      <c r="G103" s="40">
        <v>706576</v>
      </c>
      <c r="H103" s="25">
        <f t="shared" si="85"/>
        <v>7065760</v>
      </c>
      <c r="I103" s="16">
        <v>725000</v>
      </c>
      <c r="J103" s="17">
        <f t="shared" si="86"/>
        <v>7250000</v>
      </c>
      <c r="K103" s="28">
        <v>290000</v>
      </c>
      <c r="L103" s="29">
        <f t="shared" si="87"/>
        <v>2900000</v>
      </c>
      <c r="M103" s="47">
        <f t="shared" si="49"/>
        <v>719392</v>
      </c>
      <c r="N103" s="42">
        <f t="shared" si="88"/>
        <v>612044</v>
      </c>
      <c r="O103" s="43">
        <f t="shared" si="89"/>
        <v>-0.18716954990164103</v>
      </c>
      <c r="P103" s="43">
        <f t="shared" si="90"/>
        <v>-0.15445294782728047</v>
      </c>
      <c r="Q103" s="43">
        <f t="shared" si="91"/>
        <v>-0.18455535876505613</v>
      </c>
      <c r="R103" s="43">
        <f t="shared" si="92"/>
        <v>0.52617785649397764</v>
      </c>
      <c r="S103" s="21">
        <f t="shared" si="93"/>
        <v>214888.16628811057</v>
      </c>
      <c r="T103" s="22">
        <f t="shared" si="78"/>
        <v>826932.16628811054</v>
      </c>
      <c r="U103" s="22">
        <f t="shared" si="79"/>
        <v>397155.83371188946</v>
      </c>
      <c r="V103" s="21">
        <f t="shared" si="94"/>
        <v>726600</v>
      </c>
      <c r="W103" s="21">
        <f t="shared" si="95"/>
        <v>706576</v>
      </c>
      <c r="X103" s="21">
        <f t="shared" si="96"/>
        <v>725000</v>
      </c>
      <c r="Y103" s="21" t="str">
        <f t="shared" si="97"/>
        <v/>
      </c>
      <c r="Z103" s="23">
        <f t="shared" si="80"/>
        <v>719392</v>
      </c>
      <c r="AA103" s="20">
        <f t="shared" si="81"/>
        <v>3</v>
      </c>
      <c r="AB103" s="1" t="s">
        <v>863</v>
      </c>
      <c r="AE103" s="53"/>
      <c r="AF103" s="57">
        <f t="shared" si="82"/>
        <v>0</v>
      </c>
    </row>
    <row r="104" spans="1:32" ht="38.25" hidden="1" x14ac:dyDescent="0.2">
      <c r="A104" s="5" t="s">
        <v>199</v>
      </c>
      <c r="B104" s="6" t="s">
        <v>200</v>
      </c>
      <c r="C104" s="9" t="s">
        <v>20</v>
      </c>
      <c r="D104" s="12">
        <v>10</v>
      </c>
      <c r="E104" s="36">
        <v>652000</v>
      </c>
      <c r="F104" s="35">
        <f t="shared" si="84"/>
        <v>6520000</v>
      </c>
      <c r="G104" s="40">
        <v>678110</v>
      </c>
      <c r="H104" s="25">
        <f t="shared" si="85"/>
        <v>6781100</v>
      </c>
      <c r="I104" s="16">
        <v>450000</v>
      </c>
      <c r="J104" s="17">
        <f t="shared" si="86"/>
        <v>4500000</v>
      </c>
      <c r="K104" s="28">
        <v>850000</v>
      </c>
      <c r="L104" s="29">
        <f t="shared" si="87"/>
        <v>8500000</v>
      </c>
      <c r="M104" s="47">
        <f t="shared" si="49"/>
        <v>665055</v>
      </c>
      <c r="N104" s="42">
        <f t="shared" si="88"/>
        <v>657527.5</v>
      </c>
      <c r="O104" s="43">
        <f t="shared" si="89"/>
        <v>8.4064925041158478E-3</v>
      </c>
      <c r="P104" s="43">
        <f t="shared" si="90"/>
        <v>-3.1302873263855835E-2</v>
      </c>
      <c r="Q104" s="43">
        <f t="shared" si="91"/>
        <v>0.31561797795529467</v>
      </c>
      <c r="R104" s="43">
        <f t="shared" si="92"/>
        <v>-0.29272159719555457</v>
      </c>
      <c r="S104" s="21">
        <f t="shared" si="93"/>
        <v>163877.51429548432</v>
      </c>
      <c r="T104" s="22">
        <f t="shared" si="78"/>
        <v>821405.01429548429</v>
      </c>
      <c r="U104" s="22">
        <f t="shared" si="79"/>
        <v>493649.98570451571</v>
      </c>
      <c r="V104" s="21">
        <f t="shared" si="94"/>
        <v>652000</v>
      </c>
      <c r="W104" s="21">
        <f t="shared" si="95"/>
        <v>678110</v>
      </c>
      <c r="X104" s="21" t="str">
        <f t="shared" si="96"/>
        <v/>
      </c>
      <c r="Y104" s="21" t="str">
        <f t="shared" si="97"/>
        <v/>
      </c>
      <c r="Z104" s="23">
        <f t="shared" si="80"/>
        <v>665055</v>
      </c>
      <c r="AA104" s="20">
        <f t="shared" si="81"/>
        <v>2</v>
      </c>
      <c r="AB104" s="1" t="s">
        <v>863</v>
      </c>
      <c r="AE104" s="53"/>
      <c r="AF104" s="57">
        <f t="shared" si="82"/>
        <v>0</v>
      </c>
    </row>
    <row r="105" spans="1:32" ht="76.5" hidden="1" x14ac:dyDescent="0.2">
      <c r="A105" s="5" t="s">
        <v>201</v>
      </c>
      <c r="B105" s="6" t="s">
        <v>202</v>
      </c>
      <c r="C105" s="9" t="s">
        <v>20</v>
      </c>
      <c r="D105" s="12">
        <v>10</v>
      </c>
      <c r="E105" s="36">
        <v>348600</v>
      </c>
      <c r="F105" s="35">
        <f t="shared" si="84"/>
        <v>3486000</v>
      </c>
      <c r="G105" s="40">
        <v>379941</v>
      </c>
      <c r="H105" s="25">
        <f t="shared" si="85"/>
        <v>3799410</v>
      </c>
      <c r="I105" s="15">
        <v>310000</v>
      </c>
      <c r="J105" s="17">
        <f t="shared" si="86"/>
        <v>3100000</v>
      </c>
      <c r="K105" s="28">
        <v>1500000</v>
      </c>
      <c r="L105" s="29">
        <f t="shared" si="87"/>
        <v>15000000</v>
      </c>
      <c r="M105" s="47">
        <f t="shared" si="49"/>
        <v>346180.33333333331</v>
      </c>
      <c r="N105" s="42">
        <f t="shared" si="88"/>
        <v>634635.25</v>
      </c>
      <c r="O105" s="43">
        <f t="shared" si="89"/>
        <v>0.45070810359178759</v>
      </c>
      <c r="P105" s="43">
        <f t="shared" si="90"/>
        <v>0.40132383128734184</v>
      </c>
      <c r="Q105" s="43">
        <f t="shared" si="91"/>
        <v>0.51153044209252485</v>
      </c>
      <c r="R105" s="43">
        <f t="shared" si="92"/>
        <v>-1.3635623769716543</v>
      </c>
      <c r="S105" s="21">
        <f t="shared" si="93"/>
        <v>577618.53655353724</v>
      </c>
      <c r="T105" s="22">
        <f t="shared" si="78"/>
        <v>1212253.7865535372</v>
      </c>
      <c r="U105" s="22">
        <f t="shared" si="79"/>
        <v>57016.71344646276</v>
      </c>
      <c r="V105" s="21">
        <f t="shared" si="94"/>
        <v>348600</v>
      </c>
      <c r="W105" s="21">
        <f t="shared" si="95"/>
        <v>379941</v>
      </c>
      <c r="X105" s="21">
        <f t="shared" si="96"/>
        <v>310000</v>
      </c>
      <c r="Y105" s="21" t="str">
        <f t="shared" si="97"/>
        <v/>
      </c>
      <c r="Z105" s="23">
        <f t="shared" si="80"/>
        <v>346180.33333333331</v>
      </c>
      <c r="AA105" s="20">
        <f t="shared" si="81"/>
        <v>3</v>
      </c>
      <c r="AB105" s="1" t="s">
        <v>863</v>
      </c>
      <c r="AE105" s="53"/>
      <c r="AF105" s="57">
        <f t="shared" si="82"/>
        <v>0</v>
      </c>
    </row>
    <row r="106" spans="1:32" ht="38.25" hidden="1" x14ac:dyDescent="0.2">
      <c r="A106" s="5" t="s">
        <v>203</v>
      </c>
      <c r="B106" s="6" t="s">
        <v>204</v>
      </c>
      <c r="C106" s="9" t="s">
        <v>20</v>
      </c>
      <c r="D106" s="12">
        <v>10</v>
      </c>
      <c r="E106" s="36">
        <v>85050</v>
      </c>
      <c r="F106" s="35">
        <f t="shared" si="84"/>
        <v>850500</v>
      </c>
      <c r="G106" s="40">
        <v>88787</v>
      </c>
      <c r="H106" s="25">
        <f t="shared" si="85"/>
        <v>887870</v>
      </c>
      <c r="I106" s="15">
        <v>69700</v>
      </c>
      <c r="J106" s="17">
        <f t="shared" si="86"/>
        <v>697000</v>
      </c>
      <c r="K106" s="28">
        <v>120000</v>
      </c>
      <c r="L106" s="29">
        <f t="shared" si="87"/>
        <v>1200000</v>
      </c>
      <c r="M106" s="47">
        <f t="shared" si="49"/>
        <v>86918.5</v>
      </c>
      <c r="N106" s="42">
        <f t="shared" si="88"/>
        <v>90884.25</v>
      </c>
      <c r="O106" s="43">
        <f t="shared" si="89"/>
        <v>6.4194291090040378E-2</v>
      </c>
      <c r="P106" s="43">
        <f t="shared" si="90"/>
        <v>2.3076055532174178E-2</v>
      </c>
      <c r="Q106" s="43">
        <f t="shared" si="91"/>
        <v>0.23309044196326645</v>
      </c>
      <c r="R106" s="43">
        <f t="shared" si="92"/>
        <v>-0.32036078858548089</v>
      </c>
      <c r="S106" s="21">
        <f t="shared" si="93"/>
        <v>21094.519641761617</v>
      </c>
      <c r="T106" s="22">
        <f t="shared" si="78"/>
        <v>111978.76964176161</v>
      </c>
      <c r="U106" s="22">
        <f t="shared" si="79"/>
        <v>69789.73035823839</v>
      </c>
      <c r="V106" s="21">
        <f t="shared" si="94"/>
        <v>85050</v>
      </c>
      <c r="W106" s="21">
        <f t="shared" si="95"/>
        <v>88787</v>
      </c>
      <c r="X106" s="21" t="str">
        <f t="shared" si="96"/>
        <v/>
      </c>
      <c r="Y106" s="21" t="str">
        <f t="shared" si="97"/>
        <v/>
      </c>
      <c r="Z106" s="23">
        <f t="shared" si="80"/>
        <v>86918.5</v>
      </c>
      <c r="AA106" s="20">
        <f t="shared" si="81"/>
        <v>2</v>
      </c>
      <c r="AB106" s="1" t="s">
        <v>863</v>
      </c>
      <c r="AE106" s="53"/>
      <c r="AF106" s="57">
        <f t="shared" si="82"/>
        <v>0</v>
      </c>
    </row>
    <row r="107" spans="1:32" s="61" customFormat="1" ht="273" customHeight="1" x14ac:dyDescent="0.2">
      <c r="A107" s="74" t="s">
        <v>205</v>
      </c>
      <c r="B107" s="116" t="s">
        <v>206</v>
      </c>
      <c r="C107" s="77" t="s">
        <v>20</v>
      </c>
      <c r="D107" s="189">
        <v>10</v>
      </c>
      <c r="E107" s="222">
        <v>173250</v>
      </c>
      <c r="F107" s="183">
        <f t="shared" si="84"/>
        <v>1732500</v>
      </c>
      <c r="G107" s="191">
        <v>172499</v>
      </c>
      <c r="H107" s="184">
        <f t="shared" si="85"/>
        <v>1724990</v>
      </c>
      <c r="I107" s="188">
        <v>71300</v>
      </c>
      <c r="J107" s="224">
        <f t="shared" si="86"/>
        <v>713000</v>
      </c>
      <c r="K107" s="192">
        <v>150000</v>
      </c>
      <c r="L107" s="220">
        <f t="shared" si="87"/>
        <v>1500000</v>
      </c>
      <c r="M107" s="85">
        <f t="shared" si="49"/>
        <v>165249.66666666666</v>
      </c>
      <c r="N107" s="225">
        <f t="shared" si="88"/>
        <v>141762.25</v>
      </c>
      <c r="O107" s="226">
        <f t="shared" si="89"/>
        <v>-0.22211660720678461</v>
      </c>
      <c r="P107" s="226">
        <f t="shared" si="90"/>
        <v>-0.21681900505952756</v>
      </c>
      <c r="Q107" s="226">
        <f t="shared" si="91"/>
        <v>0.4970452288955628</v>
      </c>
      <c r="R107" s="226">
        <f t="shared" si="92"/>
        <v>-5.8109616629250738E-2</v>
      </c>
      <c r="S107" s="227">
        <f t="shared" si="93"/>
        <v>48197.563564804121</v>
      </c>
      <c r="T107" s="228">
        <f t="shared" si="78"/>
        <v>189959.81356480412</v>
      </c>
      <c r="U107" s="228">
        <f t="shared" si="79"/>
        <v>93564.686435195879</v>
      </c>
      <c r="V107" s="227">
        <f t="shared" si="94"/>
        <v>173250</v>
      </c>
      <c r="W107" s="227">
        <f t="shared" si="95"/>
        <v>172499</v>
      </c>
      <c r="X107" s="227" t="str">
        <f t="shared" si="96"/>
        <v/>
      </c>
      <c r="Y107" s="227">
        <f t="shared" si="97"/>
        <v>150000</v>
      </c>
      <c r="Z107" s="86">
        <f t="shared" si="80"/>
        <v>165249.66666666666</v>
      </c>
      <c r="AA107" s="229">
        <f t="shared" si="81"/>
        <v>3</v>
      </c>
      <c r="AB107" s="73" t="s">
        <v>863</v>
      </c>
      <c r="AC107" s="73"/>
      <c r="AD107" s="73"/>
      <c r="AE107" s="235">
        <v>2</v>
      </c>
      <c r="AF107" s="236">
        <f t="shared" si="82"/>
        <v>330499.33333333331</v>
      </c>
    </row>
    <row r="108" spans="1:32" ht="89.25" hidden="1" x14ac:dyDescent="0.2">
      <c r="A108" s="5" t="s">
        <v>207</v>
      </c>
      <c r="B108" s="6" t="s">
        <v>208</v>
      </c>
      <c r="C108" s="9" t="s">
        <v>20</v>
      </c>
      <c r="D108" s="12">
        <v>10</v>
      </c>
      <c r="E108" s="36">
        <v>11714850</v>
      </c>
      <c r="F108" s="35">
        <f t="shared" si="84"/>
        <v>117148500</v>
      </c>
      <c r="G108" s="40">
        <v>10857519</v>
      </c>
      <c r="H108" s="25">
        <f t="shared" si="85"/>
        <v>108575190</v>
      </c>
      <c r="I108" s="15">
        <v>4352000</v>
      </c>
      <c r="J108" s="17">
        <f t="shared" si="86"/>
        <v>43520000</v>
      </c>
      <c r="K108" s="28">
        <v>3000000</v>
      </c>
      <c r="L108" s="29">
        <f t="shared" si="87"/>
        <v>30000000</v>
      </c>
      <c r="M108" s="47">
        <f t="shared" si="49"/>
        <v>8974789.666666666</v>
      </c>
      <c r="N108" s="42">
        <f t="shared" si="88"/>
        <v>7481092.25</v>
      </c>
      <c r="O108" s="43">
        <f t="shared" si="89"/>
        <v>-0.56592775607064594</v>
      </c>
      <c r="P108" s="43">
        <f t="shared" si="90"/>
        <v>-0.45132804638253199</v>
      </c>
      <c r="Q108" s="43">
        <f t="shared" si="91"/>
        <v>0.41826676445541755</v>
      </c>
      <c r="R108" s="43">
        <f t="shared" si="92"/>
        <v>0.59898903799776027</v>
      </c>
      <c r="S108" s="21">
        <f t="shared" si="93"/>
        <v>4442085.4091226393</v>
      </c>
      <c r="T108" s="22">
        <f t="shared" si="78"/>
        <v>11923177.659122638</v>
      </c>
      <c r="U108" s="22">
        <f t="shared" si="79"/>
        <v>3039006.8408773607</v>
      </c>
      <c r="V108" s="21">
        <f t="shared" si="94"/>
        <v>11714850</v>
      </c>
      <c r="W108" s="21">
        <f t="shared" si="95"/>
        <v>10857519</v>
      </c>
      <c r="X108" s="21">
        <f t="shared" si="96"/>
        <v>4352000</v>
      </c>
      <c r="Y108" s="21" t="str">
        <f t="shared" si="97"/>
        <v/>
      </c>
      <c r="Z108" s="23">
        <f t="shared" si="80"/>
        <v>8974789.666666666</v>
      </c>
      <c r="AA108" s="20">
        <f t="shared" si="81"/>
        <v>3</v>
      </c>
      <c r="AB108" s="1" t="s">
        <v>863</v>
      </c>
      <c r="AE108" s="53"/>
      <c r="AF108" s="57">
        <f t="shared" si="82"/>
        <v>0</v>
      </c>
    </row>
    <row r="109" spans="1:32" s="61" customFormat="1" ht="273" customHeight="1" x14ac:dyDescent="0.2">
      <c r="A109" s="74" t="s">
        <v>209</v>
      </c>
      <c r="B109" s="116" t="s">
        <v>210</v>
      </c>
      <c r="C109" s="77" t="s">
        <v>20</v>
      </c>
      <c r="D109" s="189">
        <v>10</v>
      </c>
      <c r="E109" s="222">
        <v>223650</v>
      </c>
      <c r="F109" s="183">
        <f t="shared" si="84"/>
        <v>2236500</v>
      </c>
      <c r="G109" s="191">
        <v>203257</v>
      </c>
      <c r="H109" s="184">
        <f t="shared" si="85"/>
        <v>2032570</v>
      </c>
      <c r="I109" s="188">
        <v>225000</v>
      </c>
      <c r="J109" s="224">
        <f t="shared" si="86"/>
        <v>2250000</v>
      </c>
      <c r="K109" s="192">
        <v>250000</v>
      </c>
      <c r="L109" s="220">
        <f t="shared" si="87"/>
        <v>2500000</v>
      </c>
      <c r="M109" s="85">
        <f>N109</f>
        <v>225476.75</v>
      </c>
      <c r="N109" s="230">
        <f t="shared" si="88"/>
        <v>225476.75</v>
      </c>
      <c r="O109" s="226">
        <f t="shared" si="89"/>
        <v>8.1017222396544408E-3</v>
      </c>
      <c r="P109" s="226">
        <f t="shared" si="90"/>
        <v>9.8545637188756752E-2</v>
      </c>
      <c r="Q109" s="226">
        <f t="shared" si="91"/>
        <v>2.1144086918052363E-3</v>
      </c>
      <c r="R109" s="226">
        <f t="shared" si="92"/>
        <v>-0.10876176812021643</v>
      </c>
      <c r="S109" s="227">
        <f t="shared" si="93"/>
        <v>19136.974567139219</v>
      </c>
      <c r="T109" s="228">
        <f t="shared" si="78"/>
        <v>244613.72456713923</v>
      </c>
      <c r="U109" s="228">
        <f t="shared" si="79"/>
        <v>206339.77543286077</v>
      </c>
      <c r="V109" s="227">
        <f t="shared" si="94"/>
        <v>223650</v>
      </c>
      <c r="W109" s="227" t="str">
        <f t="shared" si="95"/>
        <v/>
      </c>
      <c r="X109" s="227">
        <f t="shared" si="96"/>
        <v>225000</v>
      </c>
      <c r="Y109" s="227" t="str">
        <f t="shared" si="97"/>
        <v/>
      </c>
      <c r="Z109" s="86">
        <f t="shared" si="80"/>
        <v>224325</v>
      </c>
      <c r="AA109" s="229">
        <f t="shared" si="81"/>
        <v>2</v>
      </c>
      <c r="AB109" s="216" t="s">
        <v>873</v>
      </c>
      <c r="AC109" s="73"/>
      <c r="AD109" s="73"/>
      <c r="AE109" s="235">
        <v>2</v>
      </c>
      <c r="AF109" s="236">
        <f t="shared" si="82"/>
        <v>450953.5</v>
      </c>
    </row>
    <row r="110" spans="1:32" s="61" customFormat="1" ht="273" customHeight="1" x14ac:dyDescent="0.2">
      <c r="A110" s="74" t="s">
        <v>211</v>
      </c>
      <c r="B110" s="116" t="s">
        <v>212</v>
      </c>
      <c r="C110" s="77" t="s">
        <v>20</v>
      </c>
      <c r="D110" s="189">
        <v>10</v>
      </c>
      <c r="E110" s="222">
        <v>693525</v>
      </c>
      <c r="F110" s="183">
        <f t="shared" si="84"/>
        <v>6935250</v>
      </c>
      <c r="G110" s="191">
        <v>712342</v>
      </c>
      <c r="H110" s="184">
        <f t="shared" si="85"/>
        <v>7123420</v>
      </c>
      <c r="I110" s="188">
        <v>156500</v>
      </c>
      <c r="J110" s="224">
        <f t="shared" si="86"/>
        <v>1565000</v>
      </c>
      <c r="K110" s="192">
        <v>1200000</v>
      </c>
      <c r="L110" s="220">
        <f t="shared" si="87"/>
        <v>12000000</v>
      </c>
      <c r="M110" s="85">
        <f t="shared" si="49"/>
        <v>702933.5</v>
      </c>
      <c r="N110" s="225">
        <f t="shared" si="88"/>
        <v>690591.75</v>
      </c>
      <c r="O110" s="226">
        <f t="shared" si="89"/>
        <v>-4.2474443113460492E-3</v>
      </c>
      <c r="P110" s="226">
        <f t="shared" si="90"/>
        <v>-3.1495090985375951E-2</v>
      </c>
      <c r="Q110" s="226">
        <f t="shared" si="91"/>
        <v>0.77338275471724072</v>
      </c>
      <c r="R110" s="226">
        <f t="shared" si="92"/>
        <v>-0.73764021942051872</v>
      </c>
      <c r="S110" s="227">
        <f t="shared" si="93"/>
        <v>426314.60992900142</v>
      </c>
      <c r="T110" s="228">
        <f t="shared" si="78"/>
        <v>1116906.3599290014</v>
      </c>
      <c r="U110" s="228">
        <f t="shared" si="79"/>
        <v>264277.14007099858</v>
      </c>
      <c r="V110" s="227">
        <f t="shared" si="94"/>
        <v>693525</v>
      </c>
      <c r="W110" s="227">
        <f t="shared" si="95"/>
        <v>712342</v>
      </c>
      <c r="X110" s="227" t="str">
        <f t="shared" si="96"/>
        <v/>
      </c>
      <c r="Y110" s="227" t="str">
        <f t="shared" si="97"/>
        <v/>
      </c>
      <c r="Z110" s="86">
        <f t="shared" si="80"/>
        <v>702933.5</v>
      </c>
      <c r="AA110" s="229">
        <f t="shared" si="81"/>
        <v>2</v>
      </c>
      <c r="AB110" s="73" t="s">
        <v>863</v>
      </c>
      <c r="AC110" s="73"/>
      <c r="AD110" s="73"/>
      <c r="AE110" s="235">
        <v>3</v>
      </c>
      <c r="AF110" s="236">
        <f t="shared" si="82"/>
        <v>2108800.5</v>
      </c>
    </row>
    <row r="111" spans="1:32" s="61" customFormat="1" ht="273" customHeight="1" x14ac:dyDescent="0.2">
      <c r="A111" s="74" t="s">
        <v>213</v>
      </c>
      <c r="B111" s="116" t="s">
        <v>214</v>
      </c>
      <c r="C111" s="77" t="s">
        <v>20</v>
      </c>
      <c r="D111" s="189">
        <v>10</v>
      </c>
      <c r="E111" s="222">
        <v>507150</v>
      </c>
      <c r="F111" s="183">
        <f t="shared" si="84"/>
        <v>5071500</v>
      </c>
      <c r="G111" s="191">
        <v>539272</v>
      </c>
      <c r="H111" s="184">
        <f t="shared" si="85"/>
        <v>5392720</v>
      </c>
      <c r="I111" s="188">
        <v>360000</v>
      </c>
      <c r="J111" s="224">
        <f t="shared" si="86"/>
        <v>3600000</v>
      </c>
      <c r="K111" s="192">
        <v>100000</v>
      </c>
      <c r="L111" s="220">
        <f t="shared" si="87"/>
        <v>1000000</v>
      </c>
      <c r="M111" s="85">
        <f t="shared" si="49"/>
        <v>468807.33333333331</v>
      </c>
      <c r="N111" s="225">
        <f t="shared" si="88"/>
        <v>376605.5</v>
      </c>
      <c r="O111" s="226">
        <f t="shared" si="89"/>
        <v>-0.34663460836339355</v>
      </c>
      <c r="P111" s="226">
        <f t="shared" si="90"/>
        <v>-0.43192810513919744</v>
      </c>
      <c r="Q111" s="226">
        <f t="shared" si="91"/>
        <v>4.4092558393332038E-2</v>
      </c>
      <c r="R111" s="226">
        <f t="shared" si="92"/>
        <v>0.73447015510925895</v>
      </c>
      <c r="S111" s="227">
        <f t="shared" si="93"/>
        <v>200240.35720686612</v>
      </c>
      <c r="T111" s="228">
        <f t="shared" si="78"/>
        <v>576845.85720686615</v>
      </c>
      <c r="U111" s="228">
        <f t="shared" si="79"/>
        <v>176365.14279313388</v>
      </c>
      <c r="V111" s="227">
        <f t="shared" si="94"/>
        <v>507150</v>
      </c>
      <c r="W111" s="227">
        <f t="shared" si="95"/>
        <v>539272</v>
      </c>
      <c r="X111" s="227">
        <f t="shared" si="96"/>
        <v>360000</v>
      </c>
      <c r="Y111" s="227" t="str">
        <f t="shared" si="97"/>
        <v/>
      </c>
      <c r="Z111" s="86">
        <f t="shared" si="80"/>
        <v>468807.33333333331</v>
      </c>
      <c r="AA111" s="229">
        <f t="shared" si="81"/>
        <v>3</v>
      </c>
      <c r="AB111" s="73" t="s">
        <v>863</v>
      </c>
      <c r="AC111" s="73"/>
      <c r="AD111" s="73"/>
      <c r="AE111" s="235">
        <v>3</v>
      </c>
      <c r="AF111" s="236">
        <f t="shared" si="82"/>
        <v>1406422</v>
      </c>
    </row>
    <row r="112" spans="1:32" ht="25.5" hidden="1" x14ac:dyDescent="0.2">
      <c r="A112" s="5" t="s">
        <v>215</v>
      </c>
      <c r="B112" s="6" t="s">
        <v>216</v>
      </c>
      <c r="C112" s="9" t="s">
        <v>20</v>
      </c>
      <c r="D112" s="12">
        <v>10</v>
      </c>
      <c r="E112" s="36">
        <v>142800</v>
      </c>
      <c r="F112" s="35">
        <f t="shared" si="84"/>
        <v>1428000</v>
      </c>
      <c r="G112" s="40">
        <v>140149</v>
      </c>
      <c r="H112" s="25">
        <f t="shared" si="85"/>
        <v>1401490</v>
      </c>
      <c r="I112" s="16">
        <v>419000</v>
      </c>
      <c r="J112" s="17">
        <f t="shared" si="86"/>
        <v>4190000</v>
      </c>
      <c r="K112" s="28">
        <v>120000</v>
      </c>
      <c r="L112" s="29">
        <f t="shared" si="87"/>
        <v>1200000</v>
      </c>
      <c r="M112" s="47">
        <f t="shared" ref="M112:M121" si="98">Z112</f>
        <v>134316.33333333334</v>
      </c>
      <c r="N112" s="42">
        <f t="shared" si="88"/>
        <v>205487.25</v>
      </c>
      <c r="O112" s="43">
        <f t="shared" si="89"/>
        <v>0.30506637273115489</v>
      </c>
      <c r="P112" s="43">
        <f t="shared" si="90"/>
        <v>0.31796741646987825</v>
      </c>
      <c r="Q112" s="43">
        <f t="shared" si="91"/>
        <v>-1.0390559511599866</v>
      </c>
      <c r="R112" s="43">
        <f t="shared" si="92"/>
        <v>0.4160221619589537</v>
      </c>
      <c r="S112" s="21">
        <f t="shared" si="93"/>
        <v>142705.45720790312</v>
      </c>
      <c r="T112" s="22">
        <f t="shared" si="78"/>
        <v>348192.70720790315</v>
      </c>
      <c r="U112" s="22">
        <f t="shared" si="79"/>
        <v>62781.79279209688</v>
      </c>
      <c r="V112" s="21">
        <f t="shared" si="94"/>
        <v>142800</v>
      </c>
      <c r="W112" s="21">
        <f t="shared" si="95"/>
        <v>140149</v>
      </c>
      <c r="X112" s="21" t="str">
        <f t="shared" si="96"/>
        <v/>
      </c>
      <c r="Y112" s="21">
        <f t="shared" si="97"/>
        <v>120000</v>
      </c>
      <c r="Z112" s="23">
        <f t="shared" si="80"/>
        <v>134316.33333333334</v>
      </c>
      <c r="AA112" s="20">
        <f t="shared" si="81"/>
        <v>3</v>
      </c>
      <c r="AB112" s="1" t="s">
        <v>863</v>
      </c>
      <c r="AE112" s="53"/>
      <c r="AF112" s="57">
        <f t="shared" si="82"/>
        <v>0</v>
      </c>
    </row>
    <row r="113" spans="1:32" s="61" customFormat="1" ht="273" customHeight="1" x14ac:dyDescent="0.2">
      <c r="A113" s="74" t="s">
        <v>217</v>
      </c>
      <c r="B113" s="116" t="s">
        <v>218</v>
      </c>
      <c r="C113" s="77" t="s">
        <v>20</v>
      </c>
      <c r="D113" s="189">
        <v>10</v>
      </c>
      <c r="E113" s="222">
        <v>449925</v>
      </c>
      <c r="F113" s="183">
        <f t="shared" si="84"/>
        <v>4499250</v>
      </c>
      <c r="G113" s="191">
        <v>412591</v>
      </c>
      <c r="H113" s="184">
        <f t="shared" si="85"/>
        <v>4125910</v>
      </c>
      <c r="I113" s="188">
        <v>536000</v>
      </c>
      <c r="J113" s="224">
        <f t="shared" si="86"/>
        <v>5360000</v>
      </c>
      <c r="K113" s="192">
        <v>350000</v>
      </c>
      <c r="L113" s="220">
        <f t="shared" si="87"/>
        <v>3500000</v>
      </c>
      <c r="M113" s="85">
        <f t="shared" si="98"/>
        <v>431258</v>
      </c>
      <c r="N113" s="225">
        <f t="shared" si="88"/>
        <v>437129</v>
      </c>
      <c r="O113" s="226">
        <f t="shared" si="89"/>
        <v>-2.9272823354204336E-2</v>
      </c>
      <c r="P113" s="226">
        <f t="shared" si="90"/>
        <v>5.6134459164228434E-2</v>
      </c>
      <c r="Q113" s="226">
        <f t="shared" si="91"/>
        <v>-0.2261826600385699</v>
      </c>
      <c r="R113" s="226">
        <f t="shared" si="92"/>
        <v>0.19932102422854581</v>
      </c>
      <c r="S113" s="227">
        <f t="shared" si="93"/>
        <v>77744.856940293277</v>
      </c>
      <c r="T113" s="228">
        <f t="shared" si="78"/>
        <v>514873.85694029328</v>
      </c>
      <c r="U113" s="228">
        <f t="shared" si="79"/>
        <v>359384.14305970672</v>
      </c>
      <c r="V113" s="227">
        <f t="shared" si="94"/>
        <v>449925</v>
      </c>
      <c r="W113" s="227">
        <f t="shared" si="95"/>
        <v>412591</v>
      </c>
      <c r="X113" s="227" t="str">
        <f t="shared" si="96"/>
        <v/>
      </c>
      <c r="Y113" s="227" t="str">
        <f t="shared" si="97"/>
        <v/>
      </c>
      <c r="Z113" s="86">
        <f t="shared" si="80"/>
        <v>431258</v>
      </c>
      <c r="AA113" s="229">
        <f t="shared" si="81"/>
        <v>2</v>
      </c>
      <c r="AB113" s="73" t="s">
        <v>863</v>
      </c>
      <c r="AC113" s="73"/>
      <c r="AD113" s="73"/>
      <c r="AE113" s="235">
        <v>10</v>
      </c>
      <c r="AF113" s="236">
        <f t="shared" si="82"/>
        <v>4312580</v>
      </c>
    </row>
    <row r="114" spans="1:32" s="61" customFormat="1" ht="273" customHeight="1" x14ac:dyDescent="0.2">
      <c r="A114" s="74" t="s">
        <v>219</v>
      </c>
      <c r="B114" s="116" t="s">
        <v>220</v>
      </c>
      <c r="C114" s="77" t="s">
        <v>20</v>
      </c>
      <c r="D114" s="189">
        <v>10</v>
      </c>
      <c r="E114" s="222">
        <v>151725</v>
      </c>
      <c r="F114" s="183">
        <f t="shared" si="84"/>
        <v>1517250</v>
      </c>
      <c r="G114" s="191">
        <v>139738</v>
      </c>
      <c r="H114" s="184">
        <f t="shared" si="85"/>
        <v>1397380</v>
      </c>
      <c r="I114" s="188">
        <v>253600</v>
      </c>
      <c r="J114" s="224">
        <f t="shared" si="86"/>
        <v>2536000</v>
      </c>
      <c r="K114" s="192">
        <v>350000</v>
      </c>
      <c r="L114" s="220">
        <f t="shared" si="87"/>
        <v>3500000</v>
      </c>
      <c r="M114" s="85">
        <f t="shared" si="98"/>
        <v>181687.66666666666</v>
      </c>
      <c r="N114" s="225">
        <f t="shared" si="88"/>
        <v>223765.75</v>
      </c>
      <c r="O114" s="226">
        <f t="shared" si="89"/>
        <v>0.32194717019919272</v>
      </c>
      <c r="P114" s="226">
        <f t="shared" si="90"/>
        <v>0.37551658374885344</v>
      </c>
      <c r="Q114" s="226">
        <f t="shared" si="91"/>
        <v>-0.1333280450649843</v>
      </c>
      <c r="R114" s="226">
        <f t="shared" si="92"/>
        <v>-0.56413570888306186</v>
      </c>
      <c r="S114" s="227">
        <f t="shared" si="93"/>
        <v>98447.449225039178</v>
      </c>
      <c r="T114" s="228">
        <f t="shared" si="78"/>
        <v>322213.19922503916</v>
      </c>
      <c r="U114" s="228">
        <f t="shared" si="79"/>
        <v>125318.30077496082</v>
      </c>
      <c r="V114" s="227">
        <f t="shared" si="94"/>
        <v>151725</v>
      </c>
      <c r="W114" s="227">
        <f t="shared" si="95"/>
        <v>139738</v>
      </c>
      <c r="X114" s="227">
        <f t="shared" si="96"/>
        <v>253600</v>
      </c>
      <c r="Y114" s="227" t="str">
        <f t="shared" si="97"/>
        <v/>
      </c>
      <c r="Z114" s="86">
        <f t="shared" si="80"/>
        <v>181687.66666666666</v>
      </c>
      <c r="AA114" s="229">
        <f t="shared" si="81"/>
        <v>3</v>
      </c>
      <c r="AB114" s="73" t="s">
        <v>863</v>
      </c>
      <c r="AC114" s="73"/>
      <c r="AD114" s="73"/>
      <c r="AE114" s="235">
        <v>15</v>
      </c>
      <c r="AF114" s="236">
        <f t="shared" si="82"/>
        <v>2725315</v>
      </c>
    </row>
    <row r="115" spans="1:32" s="61" customFormat="1" ht="273" customHeight="1" x14ac:dyDescent="0.2">
      <c r="A115" s="74" t="s">
        <v>221</v>
      </c>
      <c r="B115" s="116" t="s">
        <v>222</v>
      </c>
      <c r="C115" s="77" t="s">
        <v>20</v>
      </c>
      <c r="D115" s="189">
        <v>10</v>
      </c>
      <c r="E115" s="222">
        <v>127050</v>
      </c>
      <c r="F115" s="183">
        <f t="shared" si="84"/>
        <v>1270500</v>
      </c>
      <c r="G115" s="191">
        <v>134428</v>
      </c>
      <c r="H115" s="184">
        <f t="shared" si="85"/>
        <v>1344280</v>
      </c>
      <c r="I115" s="188">
        <v>185000</v>
      </c>
      <c r="J115" s="224">
        <f t="shared" si="86"/>
        <v>1850000</v>
      </c>
      <c r="K115" s="192">
        <v>350000</v>
      </c>
      <c r="L115" s="220">
        <f t="shared" si="87"/>
        <v>3500000</v>
      </c>
      <c r="M115" s="85">
        <f t="shared" si="98"/>
        <v>148826</v>
      </c>
      <c r="N115" s="225">
        <f t="shared" si="88"/>
        <v>199119.5</v>
      </c>
      <c r="O115" s="226">
        <f t="shared" si="89"/>
        <v>0.3619409450104083</v>
      </c>
      <c r="P115" s="226">
        <f t="shared" si="90"/>
        <v>0.32488781862148108</v>
      </c>
      <c r="Q115" s="226">
        <f t="shared" si="91"/>
        <v>7.0909679865608366E-2</v>
      </c>
      <c r="R115" s="226">
        <f t="shared" si="92"/>
        <v>-0.75773844349749764</v>
      </c>
      <c r="S115" s="227">
        <f t="shared" si="93"/>
        <v>103832.05761067565</v>
      </c>
      <c r="T115" s="228">
        <f t="shared" si="78"/>
        <v>302951.55761067563</v>
      </c>
      <c r="U115" s="228">
        <f t="shared" si="79"/>
        <v>95287.442389324351</v>
      </c>
      <c r="V115" s="227">
        <f t="shared" si="94"/>
        <v>127050</v>
      </c>
      <c r="W115" s="227">
        <f t="shared" si="95"/>
        <v>134428</v>
      </c>
      <c r="X115" s="227">
        <f t="shared" si="96"/>
        <v>185000</v>
      </c>
      <c r="Y115" s="227" t="str">
        <f t="shared" si="97"/>
        <v/>
      </c>
      <c r="Z115" s="86">
        <f t="shared" si="80"/>
        <v>148826</v>
      </c>
      <c r="AA115" s="229">
        <f t="shared" si="81"/>
        <v>3</v>
      </c>
      <c r="AB115" s="73" t="s">
        <v>863</v>
      </c>
      <c r="AC115" s="73"/>
      <c r="AD115" s="73"/>
      <c r="AE115" s="235">
        <v>5</v>
      </c>
      <c r="AF115" s="236">
        <f t="shared" si="82"/>
        <v>744130</v>
      </c>
    </row>
    <row r="116" spans="1:32" ht="15" hidden="1" x14ac:dyDescent="0.2">
      <c r="A116" s="5" t="s">
        <v>223</v>
      </c>
      <c r="B116" s="10" t="s">
        <v>224</v>
      </c>
      <c r="C116" s="11" t="s">
        <v>20</v>
      </c>
      <c r="D116" s="12">
        <v>1</v>
      </c>
      <c r="E116" s="36">
        <v>1107015</v>
      </c>
      <c r="F116" s="35">
        <f t="shared" si="84"/>
        <v>1107015</v>
      </c>
      <c r="G116" s="40">
        <v>1097879</v>
      </c>
      <c r="H116" s="25">
        <f t="shared" si="85"/>
        <v>1097879</v>
      </c>
      <c r="I116" s="16">
        <v>789000</v>
      </c>
      <c r="J116" s="17">
        <f t="shared" si="86"/>
        <v>789000</v>
      </c>
      <c r="K116" s="28">
        <v>350000</v>
      </c>
      <c r="L116" s="29">
        <f t="shared" si="87"/>
        <v>350000</v>
      </c>
      <c r="M116" s="47">
        <f t="shared" si="98"/>
        <v>997964.66666666663</v>
      </c>
      <c r="N116" s="42">
        <f t="shared" si="88"/>
        <v>835973.5</v>
      </c>
      <c r="O116" s="43">
        <f t="shared" si="89"/>
        <v>-0.32422259796512698</v>
      </c>
      <c r="P116" s="43">
        <f t="shared" si="90"/>
        <v>-0.31329402187988009</v>
      </c>
      <c r="Q116" s="43">
        <f t="shared" si="91"/>
        <v>5.6190178277182201E-2</v>
      </c>
      <c r="R116" s="43">
        <f t="shared" si="92"/>
        <v>0.58132644156782476</v>
      </c>
      <c r="S116" s="21">
        <f t="shared" si="93"/>
        <v>356106.13495464146</v>
      </c>
      <c r="T116" s="22">
        <f t="shared" si="78"/>
        <v>1192079.6349546416</v>
      </c>
      <c r="U116" s="22">
        <f t="shared" si="79"/>
        <v>479867.36504535854</v>
      </c>
      <c r="V116" s="21">
        <f t="shared" si="94"/>
        <v>1107015</v>
      </c>
      <c r="W116" s="21">
        <f t="shared" si="95"/>
        <v>1097879</v>
      </c>
      <c r="X116" s="21">
        <f t="shared" si="96"/>
        <v>789000</v>
      </c>
      <c r="Y116" s="21" t="str">
        <f t="shared" si="97"/>
        <v/>
      </c>
      <c r="Z116" s="23">
        <f t="shared" si="80"/>
        <v>997964.66666666663</v>
      </c>
      <c r="AA116" s="20">
        <f t="shared" si="81"/>
        <v>3</v>
      </c>
      <c r="AB116" s="1" t="s">
        <v>863</v>
      </c>
      <c r="AE116" s="53"/>
      <c r="AF116" s="57">
        <f t="shared" si="82"/>
        <v>0</v>
      </c>
    </row>
    <row r="117" spans="1:32" ht="51" hidden="1" x14ac:dyDescent="0.2">
      <c r="A117" s="5" t="s">
        <v>225</v>
      </c>
      <c r="B117" s="10" t="s">
        <v>226</v>
      </c>
      <c r="C117" s="11" t="s">
        <v>20</v>
      </c>
      <c r="D117" s="12">
        <v>10</v>
      </c>
      <c r="E117" s="36">
        <v>2204200</v>
      </c>
      <c r="F117" s="35">
        <f t="shared" si="84"/>
        <v>22042000</v>
      </c>
      <c r="G117" s="40">
        <v>1989955</v>
      </c>
      <c r="H117" s="25">
        <f t="shared" si="85"/>
        <v>19899550</v>
      </c>
      <c r="I117" s="16">
        <v>1523000</v>
      </c>
      <c r="J117" s="17">
        <f t="shared" si="86"/>
        <v>15230000</v>
      </c>
      <c r="K117" s="28">
        <v>950000</v>
      </c>
      <c r="L117" s="29">
        <f t="shared" si="87"/>
        <v>9500000</v>
      </c>
      <c r="M117" s="47">
        <f t="shared" si="98"/>
        <v>1905718.3333333333</v>
      </c>
      <c r="N117" s="42">
        <f t="shared" si="88"/>
        <v>1666788.75</v>
      </c>
      <c r="O117" s="43">
        <f t="shared" si="89"/>
        <v>-0.322423132505544</v>
      </c>
      <c r="P117" s="43">
        <f t="shared" si="90"/>
        <v>-0.19388554788361745</v>
      </c>
      <c r="Q117" s="43">
        <f t="shared" si="91"/>
        <v>8.6266930947308085E-2</v>
      </c>
      <c r="R117" s="43">
        <f t="shared" si="92"/>
        <v>0.43004174944185336</v>
      </c>
      <c r="S117" s="21">
        <f t="shared" si="93"/>
        <v>556090.09867069498</v>
      </c>
      <c r="T117" s="22">
        <f t="shared" si="78"/>
        <v>2222878.848670695</v>
      </c>
      <c r="U117" s="22">
        <f t="shared" si="79"/>
        <v>1110698.651329305</v>
      </c>
      <c r="V117" s="21">
        <f t="shared" si="94"/>
        <v>2204200</v>
      </c>
      <c r="W117" s="21">
        <f t="shared" si="95"/>
        <v>1989955</v>
      </c>
      <c r="X117" s="21">
        <f t="shared" si="96"/>
        <v>1523000</v>
      </c>
      <c r="Y117" s="21" t="str">
        <f t="shared" si="97"/>
        <v/>
      </c>
      <c r="Z117" s="23">
        <f t="shared" si="80"/>
        <v>1905718.3333333333</v>
      </c>
      <c r="AA117" s="20">
        <f t="shared" si="81"/>
        <v>3</v>
      </c>
      <c r="AB117" s="1" t="s">
        <v>863</v>
      </c>
      <c r="AE117" s="53"/>
      <c r="AF117" s="57">
        <f t="shared" si="82"/>
        <v>0</v>
      </c>
    </row>
    <row r="118" spans="1:32" ht="38.25" hidden="1" x14ac:dyDescent="0.2">
      <c r="A118" s="5" t="s">
        <v>227</v>
      </c>
      <c r="B118" s="10" t="s">
        <v>228</v>
      </c>
      <c r="C118" s="11" t="s">
        <v>20</v>
      </c>
      <c r="D118" s="12">
        <v>10</v>
      </c>
      <c r="E118" s="36">
        <v>579890</v>
      </c>
      <c r="F118" s="35">
        <f t="shared" si="84"/>
        <v>5798900</v>
      </c>
      <c r="G118" s="40">
        <v>566113</v>
      </c>
      <c r="H118" s="25">
        <f t="shared" si="85"/>
        <v>5661130</v>
      </c>
      <c r="I118" s="15">
        <v>5450000</v>
      </c>
      <c r="J118" s="17">
        <f t="shared" si="86"/>
        <v>54500000</v>
      </c>
      <c r="K118" s="28">
        <v>550000</v>
      </c>
      <c r="L118" s="29">
        <f t="shared" si="87"/>
        <v>5500000</v>
      </c>
      <c r="M118" s="47">
        <f t="shared" si="98"/>
        <v>565334.33333333337</v>
      </c>
      <c r="N118" s="42">
        <f t="shared" si="88"/>
        <v>1786500.75</v>
      </c>
      <c r="O118" s="43">
        <f t="shared" si="89"/>
        <v>0.67540455832442281</v>
      </c>
      <c r="P118" s="43">
        <f t="shared" si="90"/>
        <v>0.68311628192711371</v>
      </c>
      <c r="Q118" s="43">
        <f t="shared" si="91"/>
        <v>-2.0506564298951457</v>
      </c>
      <c r="R118" s="43">
        <f t="shared" si="92"/>
        <v>0.69213558964360922</v>
      </c>
      <c r="S118" s="21">
        <f t="shared" si="93"/>
        <v>2442363.3787697488</v>
      </c>
      <c r="T118" s="22">
        <f t="shared" si="78"/>
        <v>4228864.1287697488</v>
      </c>
      <c r="U118" s="22">
        <f t="shared" si="79"/>
        <v>-655862.62876974884</v>
      </c>
      <c r="V118" s="21">
        <f t="shared" si="94"/>
        <v>579890</v>
      </c>
      <c r="W118" s="21">
        <f t="shared" si="95"/>
        <v>566113</v>
      </c>
      <c r="X118" s="21" t="str">
        <f t="shared" si="96"/>
        <v/>
      </c>
      <c r="Y118" s="21">
        <f t="shared" si="97"/>
        <v>550000</v>
      </c>
      <c r="Z118" s="23">
        <f t="shared" si="80"/>
        <v>565334.33333333337</v>
      </c>
      <c r="AA118" s="20">
        <f t="shared" si="81"/>
        <v>3</v>
      </c>
      <c r="AB118" s="1" t="s">
        <v>863</v>
      </c>
      <c r="AE118" s="53"/>
      <c r="AF118" s="57">
        <f t="shared" si="82"/>
        <v>0</v>
      </c>
    </row>
    <row r="119" spans="1:32" ht="25.5" hidden="1" x14ac:dyDescent="0.2">
      <c r="A119" s="5" t="s">
        <v>229</v>
      </c>
      <c r="B119" s="10" t="s">
        <v>230</v>
      </c>
      <c r="C119" s="11" t="s">
        <v>20</v>
      </c>
      <c r="D119" s="12">
        <v>10</v>
      </c>
      <c r="E119" s="36">
        <v>648900</v>
      </c>
      <c r="F119" s="35">
        <f t="shared" si="84"/>
        <v>6489000</v>
      </c>
      <c r="G119" s="40">
        <v>698071</v>
      </c>
      <c r="H119" s="25">
        <f t="shared" si="85"/>
        <v>6980710</v>
      </c>
      <c r="I119" s="16">
        <v>1550000</v>
      </c>
      <c r="J119" s="17">
        <f t="shared" si="86"/>
        <v>15500000</v>
      </c>
      <c r="K119" s="28">
        <v>350000</v>
      </c>
      <c r="L119" s="29">
        <f t="shared" si="87"/>
        <v>3500000</v>
      </c>
      <c r="M119" s="47">
        <f t="shared" si="98"/>
        <v>565657</v>
      </c>
      <c r="N119" s="42">
        <f t="shared" si="88"/>
        <v>811742.75</v>
      </c>
      <c r="O119" s="43">
        <f t="shared" si="89"/>
        <v>0.20060881356809157</v>
      </c>
      <c r="P119" s="43">
        <f t="shared" si="90"/>
        <v>0.14003420418599366</v>
      </c>
      <c r="Q119" s="43">
        <f t="shared" si="91"/>
        <v>-0.90947193553622752</v>
      </c>
      <c r="R119" s="43">
        <f t="shared" si="92"/>
        <v>0.56882891778214217</v>
      </c>
      <c r="S119" s="21">
        <f t="shared" si="93"/>
        <v>515644.95612477063</v>
      </c>
      <c r="T119" s="22">
        <f t="shared" si="78"/>
        <v>1327387.7061247707</v>
      </c>
      <c r="U119" s="22">
        <f t="shared" si="79"/>
        <v>296097.79387522937</v>
      </c>
      <c r="V119" s="21">
        <f t="shared" si="94"/>
        <v>648900</v>
      </c>
      <c r="W119" s="21">
        <f t="shared" si="95"/>
        <v>698071</v>
      </c>
      <c r="X119" s="21" t="str">
        <f t="shared" si="96"/>
        <v/>
      </c>
      <c r="Y119" s="21">
        <f t="shared" si="97"/>
        <v>350000</v>
      </c>
      <c r="Z119" s="23">
        <f t="shared" si="80"/>
        <v>565657</v>
      </c>
      <c r="AA119" s="20">
        <f t="shared" si="81"/>
        <v>3</v>
      </c>
      <c r="AB119" s="1" t="s">
        <v>863</v>
      </c>
      <c r="AE119" s="53"/>
      <c r="AF119" s="57">
        <f t="shared" si="82"/>
        <v>0</v>
      </c>
    </row>
    <row r="120" spans="1:32" ht="15" hidden="1" x14ac:dyDescent="0.2">
      <c r="A120" s="5" t="s">
        <v>231</v>
      </c>
      <c r="B120" s="10" t="s">
        <v>232</v>
      </c>
      <c r="C120" s="11" t="s">
        <v>20</v>
      </c>
      <c r="D120" s="12">
        <v>10</v>
      </c>
      <c r="E120" s="36">
        <v>551050</v>
      </c>
      <c r="F120" s="35">
        <f t="shared" si="84"/>
        <v>5510500</v>
      </c>
      <c r="G120" s="40">
        <v>548517</v>
      </c>
      <c r="H120" s="25">
        <f t="shared" si="85"/>
        <v>5485170</v>
      </c>
      <c r="I120" s="16">
        <v>1590000</v>
      </c>
      <c r="J120" s="17">
        <f t="shared" si="86"/>
        <v>15900000</v>
      </c>
      <c r="K120" s="28">
        <v>650000</v>
      </c>
      <c r="L120" s="29">
        <f t="shared" si="87"/>
        <v>6500000</v>
      </c>
      <c r="M120" s="47">
        <f t="shared" si="98"/>
        <v>583189</v>
      </c>
      <c r="N120" s="42">
        <f t="shared" si="88"/>
        <v>834891.75</v>
      </c>
      <c r="O120" s="43">
        <f t="shared" si="89"/>
        <v>0.33997431403532252</v>
      </c>
      <c r="P120" s="43">
        <f t="shared" si="90"/>
        <v>0.34300824028983401</v>
      </c>
      <c r="Q120" s="43">
        <f t="shared" si="91"/>
        <v>-0.90443850954330296</v>
      </c>
      <c r="R120" s="43">
        <f t="shared" si="92"/>
        <v>0.22145595521814654</v>
      </c>
      <c r="S120" s="21">
        <f t="shared" si="93"/>
        <v>505618.45460674854</v>
      </c>
      <c r="T120" s="22">
        <f t="shared" si="78"/>
        <v>1340510.2046067487</v>
      </c>
      <c r="U120" s="22">
        <f t="shared" si="79"/>
        <v>329273.29539325146</v>
      </c>
      <c r="V120" s="21">
        <f t="shared" si="94"/>
        <v>551050</v>
      </c>
      <c r="W120" s="21">
        <f t="shared" si="95"/>
        <v>548517</v>
      </c>
      <c r="X120" s="21" t="str">
        <f t="shared" si="96"/>
        <v/>
      </c>
      <c r="Y120" s="21">
        <f t="shared" si="97"/>
        <v>650000</v>
      </c>
      <c r="Z120" s="23">
        <f t="shared" si="80"/>
        <v>583189</v>
      </c>
      <c r="AA120" s="20">
        <f t="shared" si="81"/>
        <v>3</v>
      </c>
      <c r="AB120" s="1" t="s">
        <v>863</v>
      </c>
      <c r="AE120" s="53"/>
      <c r="AF120" s="57">
        <f t="shared" si="82"/>
        <v>0</v>
      </c>
    </row>
    <row r="121" spans="1:32" ht="15" hidden="1" x14ac:dyDescent="0.2">
      <c r="A121" s="5" t="s">
        <v>233</v>
      </c>
      <c r="B121" s="10" t="s">
        <v>234</v>
      </c>
      <c r="C121" s="11" t="s">
        <v>20</v>
      </c>
      <c r="D121" s="12">
        <v>10</v>
      </c>
      <c r="E121" s="36">
        <v>350200</v>
      </c>
      <c r="F121" s="35">
        <f t="shared" si="84"/>
        <v>3502000</v>
      </c>
      <c r="G121" s="40">
        <v>320461</v>
      </c>
      <c r="H121" s="25">
        <f t="shared" si="85"/>
        <v>3204610</v>
      </c>
      <c r="I121" s="16">
        <v>498500</v>
      </c>
      <c r="J121" s="17">
        <f t="shared" si="86"/>
        <v>4985000</v>
      </c>
      <c r="K121" s="28">
        <v>280000</v>
      </c>
      <c r="L121" s="29">
        <f t="shared" si="87"/>
        <v>2800000</v>
      </c>
      <c r="M121" s="47">
        <f t="shared" si="98"/>
        <v>316887</v>
      </c>
      <c r="N121" s="42">
        <f t="shared" si="88"/>
        <v>362290.25</v>
      </c>
      <c r="O121" s="43">
        <f t="shared" si="89"/>
        <v>3.3371723362690564E-2</v>
      </c>
      <c r="P121" s="43">
        <f t="shared" si="90"/>
        <v>0.11545784077821586</v>
      </c>
      <c r="Q121" s="43">
        <f t="shared" si="91"/>
        <v>-0.37596857768046466</v>
      </c>
      <c r="R121" s="43">
        <f t="shared" si="92"/>
        <v>0.22713901353955845</v>
      </c>
      <c r="S121" s="21">
        <f t="shared" si="93"/>
        <v>95255.16878495361</v>
      </c>
      <c r="T121" s="22">
        <f t="shared" si="78"/>
        <v>457545.4187849536</v>
      </c>
      <c r="U121" s="22">
        <f t="shared" si="79"/>
        <v>267035.0812150464</v>
      </c>
      <c r="V121" s="21">
        <f t="shared" si="94"/>
        <v>350200</v>
      </c>
      <c r="W121" s="21">
        <f t="shared" si="95"/>
        <v>320461</v>
      </c>
      <c r="X121" s="21" t="str">
        <f t="shared" si="96"/>
        <v/>
      </c>
      <c r="Y121" s="21">
        <f t="shared" si="97"/>
        <v>280000</v>
      </c>
      <c r="Z121" s="23">
        <f t="shared" si="80"/>
        <v>316887</v>
      </c>
      <c r="AA121" s="20">
        <f t="shared" si="81"/>
        <v>3</v>
      </c>
      <c r="AB121" s="1" t="s">
        <v>863</v>
      </c>
      <c r="AE121" s="53"/>
      <c r="AF121" s="57">
        <f t="shared" si="82"/>
        <v>0</v>
      </c>
    </row>
    <row r="122" spans="1:32" ht="15" hidden="1" x14ac:dyDescent="0.2">
      <c r="A122" s="5" t="s">
        <v>235</v>
      </c>
      <c r="B122" s="10" t="s">
        <v>236</v>
      </c>
      <c r="C122" s="11" t="s">
        <v>20</v>
      </c>
      <c r="D122" s="12">
        <v>10</v>
      </c>
      <c r="E122" s="36">
        <v>82400</v>
      </c>
      <c r="F122" s="35">
        <f t="shared" si="84"/>
        <v>824000</v>
      </c>
      <c r="G122" s="40">
        <v>84760</v>
      </c>
      <c r="H122" s="25">
        <f t="shared" si="85"/>
        <v>847600</v>
      </c>
      <c r="I122" s="16">
        <v>96900</v>
      </c>
      <c r="J122" s="17">
        <f t="shared" si="86"/>
        <v>969000</v>
      </c>
      <c r="K122" s="28">
        <v>80000</v>
      </c>
      <c r="L122" s="29">
        <f t="shared" si="87"/>
        <v>800000</v>
      </c>
      <c r="M122" s="47">
        <f t="shared" ref="M122:M123" si="99">N122</f>
        <v>86015</v>
      </c>
      <c r="N122" s="46">
        <f t="shared" si="88"/>
        <v>86015</v>
      </c>
      <c r="O122" s="43">
        <f t="shared" si="89"/>
        <v>4.202755333372088E-2</v>
      </c>
      <c r="P122" s="43">
        <f t="shared" si="90"/>
        <v>1.459047840492933E-2</v>
      </c>
      <c r="Q122" s="43">
        <f t="shared" si="91"/>
        <v>-0.12654769516944708</v>
      </c>
      <c r="R122" s="43">
        <f t="shared" si="92"/>
        <v>6.9929663430796984E-2</v>
      </c>
      <c r="S122" s="21">
        <f t="shared" si="93"/>
        <v>7512.3609249467418</v>
      </c>
      <c r="T122" s="22">
        <f t="shared" si="78"/>
        <v>93527.360924946741</v>
      </c>
      <c r="U122" s="22">
        <f t="shared" si="79"/>
        <v>78502.639075053259</v>
      </c>
      <c r="V122" s="21">
        <f t="shared" si="94"/>
        <v>82400</v>
      </c>
      <c r="W122" s="21">
        <f t="shared" si="95"/>
        <v>84760</v>
      </c>
      <c r="X122" s="21" t="str">
        <f t="shared" si="96"/>
        <v/>
      </c>
      <c r="Y122" s="21">
        <f t="shared" si="97"/>
        <v>80000</v>
      </c>
      <c r="Z122" s="23">
        <f t="shared" si="80"/>
        <v>82386.666666666672</v>
      </c>
      <c r="AA122" s="20">
        <f t="shared" si="81"/>
        <v>3</v>
      </c>
      <c r="AB122" s="44" t="s">
        <v>873</v>
      </c>
      <c r="AE122" s="53"/>
      <c r="AF122" s="57">
        <f t="shared" si="82"/>
        <v>0</v>
      </c>
    </row>
    <row r="123" spans="1:32" s="61" customFormat="1" ht="273" customHeight="1" x14ac:dyDescent="0.2">
      <c r="A123" s="74" t="s">
        <v>237</v>
      </c>
      <c r="B123" s="116" t="s">
        <v>238</v>
      </c>
      <c r="C123" s="78" t="s">
        <v>20</v>
      </c>
      <c r="D123" s="189">
        <v>10</v>
      </c>
      <c r="E123" s="222">
        <v>316210</v>
      </c>
      <c r="F123" s="183">
        <f t="shared" si="84"/>
        <v>3162100</v>
      </c>
      <c r="G123" s="191">
        <v>345857</v>
      </c>
      <c r="H123" s="184">
        <f t="shared" si="85"/>
        <v>3458570</v>
      </c>
      <c r="I123" s="188">
        <v>301500</v>
      </c>
      <c r="J123" s="224">
        <f t="shared" si="86"/>
        <v>3015000</v>
      </c>
      <c r="K123" s="192">
        <v>280000</v>
      </c>
      <c r="L123" s="220">
        <f t="shared" si="87"/>
        <v>2800000</v>
      </c>
      <c r="M123" s="85">
        <f t="shared" si="99"/>
        <v>310891.75</v>
      </c>
      <c r="N123" s="230">
        <f t="shared" si="88"/>
        <v>310891.75</v>
      </c>
      <c r="O123" s="226">
        <f t="shared" si="89"/>
        <v>-1.7106436565138772E-2</v>
      </c>
      <c r="P123" s="226">
        <f t="shared" si="90"/>
        <v>-0.11246760327348659</v>
      </c>
      <c r="Q123" s="226">
        <f t="shared" si="91"/>
        <v>3.0209067947283952E-2</v>
      </c>
      <c r="R123" s="226">
        <f t="shared" si="92"/>
        <v>9.9364971891341636E-2</v>
      </c>
      <c r="S123" s="227">
        <f t="shared" si="93"/>
        <v>27648.735213688647</v>
      </c>
      <c r="T123" s="228">
        <f t="shared" si="78"/>
        <v>338540.48521368863</v>
      </c>
      <c r="U123" s="228">
        <f t="shared" si="79"/>
        <v>283243.01478631137</v>
      </c>
      <c r="V123" s="227">
        <f t="shared" si="94"/>
        <v>316210</v>
      </c>
      <c r="W123" s="227" t="str">
        <f t="shared" si="95"/>
        <v/>
      </c>
      <c r="X123" s="227">
        <f t="shared" si="96"/>
        <v>301500</v>
      </c>
      <c r="Y123" s="227" t="str">
        <f t="shared" si="97"/>
        <v/>
      </c>
      <c r="Z123" s="86">
        <f t="shared" si="80"/>
        <v>308855</v>
      </c>
      <c r="AA123" s="229">
        <f t="shared" si="81"/>
        <v>2</v>
      </c>
      <c r="AB123" s="216" t="s">
        <v>873</v>
      </c>
      <c r="AC123" s="73"/>
      <c r="AD123" s="73"/>
      <c r="AE123" s="235">
        <v>5</v>
      </c>
      <c r="AF123" s="236">
        <f t="shared" si="82"/>
        <v>1554458.75</v>
      </c>
    </row>
    <row r="124" spans="1:32" ht="15.75" hidden="1" x14ac:dyDescent="0.2">
      <c r="A124" s="8">
        <v>8</v>
      </c>
      <c r="B124" s="255" t="s">
        <v>239</v>
      </c>
      <c r="C124" s="255"/>
      <c r="D124" s="255"/>
      <c r="E124" s="255"/>
      <c r="F124" s="255"/>
      <c r="G124" s="49"/>
      <c r="H124" s="49"/>
      <c r="I124" s="49"/>
      <c r="J124" s="49"/>
      <c r="K124" s="49"/>
      <c r="L124" s="49"/>
      <c r="M124" s="26"/>
      <c r="N124" s="256"/>
      <c r="O124" s="257"/>
      <c r="P124" s="257"/>
      <c r="Q124" s="257"/>
      <c r="R124" s="257"/>
      <c r="S124" s="257"/>
      <c r="T124" s="257"/>
      <c r="U124" s="257"/>
      <c r="V124" s="257"/>
      <c r="W124" s="257"/>
      <c r="X124" s="257"/>
      <c r="Y124" s="257"/>
      <c r="Z124" s="257"/>
      <c r="AA124" s="258"/>
      <c r="AB124" s="1" t="s">
        <v>863</v>
      </c>
      <c r="AE124" s="53"/>
      <c r="AF124" s="57">
        <f t="shared" si="82"/>
        <v>0</v>
      </c>
    </row>
    <row r="125" spans="1:32" ht="25.5" hidden="1" x14ac:dyDescent="0.2">
      <c r="A125" s="5" t="s">
        <v>240</v>
      </c>
      <c r="B125" s="10" t="s">
        <v>241</v>
      </c>
      <c r="C125" s="11" t="s">
        <v>32</v>
      </c>
      <c r="D125" s="12">
        <v>200</v>
      </c>
      <c r="E125" s="36">
        <v>114870</v>
      </c>
      <c r="F125" s="35">
        <f t="shared" ref="F125:F156" si="100">+D125*E125</f>
        <v>22974000</v>
      </c>
      <c r="G125" s="40">
        <v>108565</v>
      </c>
      <c r="H125" s="25">
        <f t="shared" ref="H125:H156" si="101">+D125*G125</f>
        <v>21713000</v>
      </c>
      <c r="I125" s="16">
        <v>129000</v>
      </c>
      <c r="J125" s="17">
        <f t="shared" ref="J125:J156" si="102">+I125*D125</f>
        <v>25800000</v>
      </c>
      <c r="K125" s="28">
        <v>120000</v>
      </c>
      <c r="L125" s="29">
        <f t="shared" ref="L125:L156" si="103">+K125*D125</f>
        <v>24000000</v>
      </c>
      <c r="M125" s="47">
        <f>N125</f>
        <v>118108.75</v>
      </c>
      <c r="N125" s="46">
        <f t="shared" ref="N125:N156" si="104">AVERAGE(E125,G125,I125,K125)</f>
        <v>118108.75</v>
      </c>
      <c r="O125" s="43">
        <f t="shared" ref="O125:O156" si="105">1-E125/N125</f>
        <v>2.7421761723835036E-2</v>
      </c>
      <c r="P125" s="43">
        <f t="shared" ref="P125:P156" si="106">1-G125/N125</f>
        <v>8.0804766793315497E-2</v>
      </c>
      <c r="Q125" s="43">
        <f t="shared" ref="Q125:Q156" si="107">1-I125/N125</f>
        <v>-9.2213743689607997E-2</v>
      </c>
      <c r="R125" s="43">
        <f t="shared" ref="R125:R156" si="108">1-K125/N125</f>
        <v>-1.6012784827542426E-2</v>
      </c>
      <c r="S125" s="21">
        <f t="shared" ref="S125:S156" si="109">STDEV(E125,G125,I125,K125)</f>
        <v>8636.5274416283773</v>
      </c>
      <c r="T125" s="22">
        <f t="shared" si="78"/>
        <v>126745.27744162838</v>
      </c>
      <c r="U125" s="22">
        <f t="shared" si="79"/>
        <v>109472.22255837162</v>
      </c>
      <c r="V125" s="21">
        <f t="shared" ref="V125:V156" si="110">IF(AND(E125&lt;=$T125,E125&gt;=$U125),E125,"")</f>
        <v>114870</v>
      </c>
      <c r="W125" s="21" t="str">
        <f t="shared" ref="W125:W156" si="111">IF(AND(G125&lt;=$T125,G125&gt;=$U125),G125,"")</f>
        <v/>
      </c>
      <c r="X125" s="21" t="str">
        <f t="shared" ref="X125:X156" si="112">IF(AND(I125&lt;=$T125,I125&gt;=$U125),I125,"")</f>
        <v/>
      </c>
      <c r="Y125" s="21">
        <f t="shared" ref="Y125:Y156" si="113">IF(AND(K125&lt;=$T125,K125&gt;=$U125),K125,"")</f>
        <v>120000</v>
      </c>
      <c r="Z125" s="23">
        <f t="shared" si="80"/>
        <v>117435</v>
      </c>
      <c r="AA125" s="20">
        <f t="shared" si="81"/>
        <v>2</v>
      </c>
      <c r="AB125" s="44" t="s">
        <v>873</v>
      </c>
      <c r="AE125" s="53"/>
      <c r="AF125" s="57">
        <f t="shared" si="82"/>
        <v>0</v>
      </c>
    </row>
    <row r="126" spans="1:32" ht="25.5" hidden="1" x14ac:dyDescent="0.2">
      <c r="A126" s="5" t="s">
        <v>242</v>
      </c>
      <c r="B126" s="10" t="s">
        <v>243</v>
      </c>
      <c r="C126" s="11" t="s">
        <v>32</v>
      </c>
      <c r="D126" s="12">
        <v>200</v>
      </c>
      <c r="E126" s="36">
        <v>46082</v>
      </c>
      <c r="F126" s="35">
        <f t="shared" si="100"/>
        <v>9216400</v>
      </c>
      <c r="G126" s="40">
        <v>47170</v>
      </c>
      <c r="H126" s="25">
        <f t="shared" si="101"/>
        <v>9434000</v>
      </c>
      <c r="I126" s="16">
        <v>29926</v>
      </c>
      <c r="J126" s="17">
        <f t="shared" si="102"/>
        <v>5985200</v>
      </c>
      <c r="K126" s="28">
        <v>42530</v>
      </c>
      <c r="L126" s="29">
        <f t="shared" si="103"/>
        <v>8506000</v>
      </c>
      <c r="M126" s="47">
        <f t="shared" ref="M126:M189" si="114">Z126</f>
        <v>45260.666666666664</v>
      </c>
      <c r="N126" s="42">
        <f t="shared" si="104"/>
        <v>41427</v>
      </c>
      <c r="O126" s="43">
        <f t="shared" si="105"/>
        <v>-0.11236633113669825</v>
      </c>
      <c r="P126" s="43">
        <f t="shared" si="106"/>
        <v>-0.13862939628744542</v>
      </c>
      <c r="Q126" s="43">
        <f t="shared" si="107"/>
        <v>0.27762087527457935</v>
      </c>
      <c r="R126" s="43">
        <f t="shared" si="108"/>
        <v>-2.6625147850435793E-2</v>
      </c>
      <c r="S126" s="21">
        <f t="shared" si="109"/>
        <v>7919.1894366363867</v>
      </c>
      <c r="T126" s="22">
        <f t="shared" si="78"/>
        <v>49346.189436636385</v>
      </c>
      <c r="U126" s="22">
        <f t="shared" si="79"/>
        <v>33507.810563363615</v>
      </c>
      <c r="V126" s="21">
        <f t="shared" si="110"/>
        <v>46082</v>
      </c>
      <c r="W126" s="21">
        <f t="shared" si="111"/>
        <v>47170</v>
      </c>
      <c r="X126" s="21" t="str">
        <f t="shared" si="112"/>
        <v/>
      </c>
      <c r="Y126" s="21">
        <f t="shared" si="113"/>
        <v>42530</v>
      </c>
      <c r="Z126" s="23">
        <f t="shared" si="80"/>
        <v>45260.666666666664</v>
      </c>
      <c r="AA126" s="20">
        <f t="shared" si="81"/>
        <v>3</v>
      </c>
      <c r="AB126" s="1" t="s">
        <v>863</v>
      </c>
      <c r="AE126" s="53"/>
      <c r="AF126" s="57">
        <f t="shared" si="82"/>
        <v>0</v>
      </c>
    </row>
    <row r="127" spans="1:32" ht="25.5" hidden="1" x14ac:dyDescent="0.2">
      <c r="A127" s="5" t="s">
        <v>244</v>
      </c>
      <c r="B127" s="10" t="s">
        <v>245</v>
      </c>
      <c r="C127" s="11" t="s">
        <v>32</v>
      </c>
      <c r="D127" s="12">
        <v>200</v>
      </c>
      <c r="E127" s="36">
        <v>56668</v>
      </c>
      <c r="F127" s="35">
        <f t="shared" si="100"/>
        <v>11333600</v>
      </c>
      <c r="G127" s="40">
        <v>60550</v>
      </c>
      <c r="H127" s="25">
        <f t="shared" si="101"/>
        <v>12110000</v>
      </c>
      <c r="I127" s="16">
        <v>34840</v>
      </c>
      <c r="J127" s="17">
        <f t="shared" si="102"/>
        <v>6968000</v>
      </c>
      <c r="K127" s="28">
        <v>51000</v>
      </c>
      <c r="L127" s="29">
        <f t="shared" si="103"/>
        <v>10200000</v>
      </c>
      <c r="M127" s="47">
        <f t="shared" si="114"/>
        <v>56072.666666666664</v>
      </c>
      <c r="N127" s="42">
        <f t="shared" si="104"/>
        <v>50764.5</v>
      </c>
      <c r="O127" s="43">
        <f t="shared" si="105"/>
        <v>-0.11629189689645325</v>
      </c>
      <c r="P127" s="43">
        <f t="shared" si="106"/>
        <v>-0.1927626589447351</v>
      </c>
      <c r="Q127" s="43">
        <f t="shared" si="107"/>
        <v>0.31369362448167515</v>
      </c>
      <c r="R127" s="43">
        <f t="shared" si="108"/>
        <v>-4.6390686404869097E-3</v>
      </c>
      <c r="S127" s="21">
        <f t="shared" si="109"/>
        <v>11317.427313660999</v>
      </c>
      <c r="T127" s="22">
        <f t="shared" si="78"/>
        <v>62081.927313660999</v>
      </c>
      <c r="U127" s="22">
        <f t="shared" si="79"/>
        <v>39447.072686339001</v>
      </c>
      <c r="V127" s="21">
        <f t="shared" si="110"/>
        <v>56668</v>
      </c>
      <c r="W127" s="21">
        <f t="shared" si="111"/>
        <v>60550</v>
      </c>
      <c r="X127" s="21" t="str">
        <f t="shared" si="112"/>
        <v/>
      </c>
      <c r="Y127" s="21">
        <f t="shared" si="113"/>
        <v>51000</v>
      </c>
      <c r="Z127" s="23">
        <f t="shared" si="80"/>
        <v>56072.666666666664</v>
      </c>
      <c r="AA127" s="20">
        <f t="shared" si="81"/>
        <v>3</v>
      </c>
      <c r="AB127" s="1" t="s">
        <v>863</v>
      </c>
      <c r="AE127" s="53"/>
      <c r="AF127" s="57">
        <f t="shared" si="82"/>
        <v>0</v>
      </c>
    </row>
    <row r="128" spans="1:32" ht="25.5" hidden="1" x14ac:dyDescent="0.2">
      <c r="A128" s="5" t="s">
        <v>246</v>
      </c>
      <c r="B128" s="10" t="s">
        <v>247</v>
      </c>
      <c r="C128" s="11" t="s">
        <v>32</v>
      </c>
      <c r="D128" s="12">
        <v>200</v>
      </c>
      <c r="E128" s="36">
        <v>39460</v>
      </c>
      <c r="F128" s="35">
        <f t="shared" si="100"/>
        <v>7892000</v>
      </c>
      <c r="G128" s="40">
        <v>38923</v>
      </c>
      <c r="H128" s="25">
        <f t="shared" si="101"/>
        <v>7784600</v>
      </c>
      <c r="I128" s="16">
        <v>24430</v>
      </c>
      <c r="J128" s="17">
        <f t="shared" si="102"/>
        <v>4886000</v>
      </c>
      <c r="K128" s="28">
        <v>62600</v>
      </c>
      <c r="L128" s="29">
        <f t="shared" si="103"/>
        <v>12520000</v>
      </c>
      <c r="M128" s="47">
        <f t="shared" si="114"/>
        <v>39191.5</v>
      </c>
      <c r="N128" s="42">
        <f t="shared" si="104"/>
        <v>41353.25</v>
      </c>
      <c r="O128" s="43">
        <f t="shared" si="105"/>
        <v>4.5782375024937538E-2</v>
      </c>
      <c r="P128" s="43">
        <f t="shared" si="106"/>
        <v>5.876805329689927E-2</v>
      </c>
      <c r="Q128" s="43">
        <f t="shared" si="107"/>
        <v>0.40923627526252471</v>
      </c>
      <c r="R128" s="43">
        <f t="shared" si="108"/>
        <v>-0.51378670358436151</v>
      </c>
      <c r="S128" s="21">
        <f t="shared" si="109"/>
        <v>15783.021328313536</v>
      </c>
      <c r="T128" s="22">
        <f t="shared" si="78"/>
        <v>57136.271328313538</v>
      </c>
      <c r="U128" s="22">
        <f t="shared" si="79"/>
        <v>25570.228671686462</v>
      </c>
      <c r="V128" s="21">
        <f t="shared" si="110"/>
        <v>39460</v>
      </c>
      <c r="W128" s="21">
        <f t="shared" si="111"/>
        <v>38923</v>
      </c>
      <c r="X128" s="21" t="str">
        <f t="shared" si="112"/>
        <v/>
      </c>
      <c r="Y128" s="21" t="str">
        <f t="shared" si="113"/>
        <v/>
      </c>
      <c r="Z128" s="23">
        <f t="shared" si="80"/>
        <v>39191.5</v>
      </c>
      <c r="AA128" s="20">
        <f t="shared" si="81"/>
        <v>2</v>
      </c>
      <c r="AB128" s="1" t="s">
        <v>863</v>
      </c>
      <c r="AE128" s="53"/>
      <c r="AF128" s="57">
        <f t="shared" si="82"/>
        <v>0</v>
      </c>
    </row>
    <row r="129" spans="1:32" ht="25.5" hidden="1" x14ac:dyDescent="0.2">
      <c r="A129" s="5" t="s">
        <v>248</v>
      </c>
      <c r="B129" s="10" t="s">
        <v>249</v>
      </c>
      <c r="C129" s="11" t="s">
        <v>32</v>
      </c>
      <c r="D129" s="12">
        <v>200</v>
      </c>
      <c r="E129" s="36">
        <v>36840</v>
      </c>
      <c r="F129" s="35">
        <f t="shared" si="100"/>
        <v>7368000</v>
      </c>
      <c r="G129" s="40">
        <v>36090</v>
      </c>
      <c r="H129" s="25">
        <f t="shared" si="101"/>
        <v>7218000</v>
      </c>
      <c r="I129" s="16">
        <v>18918</v>
      </c>
      <c r="J129" s="17">
        <f t="shared" si="102"/>
        <v>3783600</v>
      </c>
      <c r="K129" s="28">
        <v>51600</v>
      </c>
      <c r="L129" s="29">
        <f t="shared" si="103"/>
        <v>10320000</v>
      </c>
      <c r="M129" s="47">
        <f t="shared" si="114"/>
        <v>36465</v>
      </c>
      <c r="N129" s="42">
        <f t="shared" si="104"/>
        <v>35862</v>
      </c>
      <c r="O129" s="43">
        <f t="shared" si="105"/>
        <v>-2.7271206290781391E-2</v>
      </c>
      <c r="P129" s="43">
        <f t="shared" si="106"/>
        <v>-6.3577045340472704E-3</v>
      </c>
      <c r="Q129" s="43">
        <f t="shared" si="107"/>
        <v>0.47247783168813784</v>
      </c>
      <c r="R129" s="43">
        <f t="shared" si="108"/>
        <v>-0.43884892086330929</v>
      </c>
      <c r="S129" s="21">
        <f t="shared" si="109"/>
        <v>13364.034420787759</v>
      </c>
      <c r="T129" s="22">
        <f t="shared" si="78"/>
        <v>49226.034420787757</v>
      </c>
      <c r="U129" s="22">
        <f t="shared" si="79"/>
        <v>22497.965579212243</v>
      </c>
      <c r="V129" s="21">
        <f t="shared" si="110"/>
        <v>36840</v>
      </c>
      <c r="W129" s="21">
        <f t="shared" si="111"/>
        <v>36090</v>
      </c>
      <c r="X129" s="21" t="str">
        <f t="shared" si="112"/>
        <v/>
      </c>
      <c r="Y129" s="21" t="str">
        <f t="shared" si="113"/>
        <v/>
      </c>
      <c r="Z129" s="23">
        <f t="shared" si="80"/>
        <v>36465</v>
      </c>
      <c r="AA129" s="20">
        <f t="shared" si="81"/>
        <v>2</v>
      </c>
      <c r="AB129" s="1" t="s">
        <v>863</v>
      </c>
      <c r="AE129" s="53"/>
      <c r="AF129" s="57">
        <f t="shared" si="82"/>
        <v>0</v>
      </c>
    </row>
    <row r="130" spans="1:32" ht="25.5" hidden="1" x14ac:dyDescent="0.2">
      <c r="A130" s="5" t="s">
        <v>250</v>
      </c>
      <c r="B130" s="10" t="s">
        <v>251</v>
      </c>
      <c r="C130" s="11" t="s">
        <v>32</v>
      </c>
      <c r="D130" s="12">
        <v>200</v>
      </c>
      <c r="E130" s="36">
        <v>27860</v>
      </c>
      <c r="F130" s="35">
        <f t="shared" si="100"/>
        <v>5572000</v>
      </c>
      <c r="G130" s="40">
        <v>27602</v>
      </c>
      <c r="H130" s="25">
        <f t="shared" si="101"/>
        <v>5520400</v>
      </c>
      <c r="I130" s="16">
        <v>58000</v>
      </c>
      <c r="J130" s="17">
        <f t="shared" si="102"/>
        <v>11600000</v>
      </c>
      <c r="K130" s="28">
        <v>84000</v>
      </c>
      <c r="L130" s="29">
        <f t="shared" si="103"/>
        <v>16800000</v>
      </c>
      <c r="M130" s="47">
        <f t="shared" si="114"/>
        <v>37820.666666666664</v>
      </c>
      <c r="N130" s="42">
        <f t="shared" si="104"/>
        <v>49365.5</v>
      </c>
      <c r="O130" s="43">
        <f t="shared" si="105"/>
        <v>0.43563824938469176</v>
      </c>
      <c r="P130" s="43">
        <f t="shared" si="106"/>
        <v>0.44086457141120827</v>
      </c>
      <c r="Q130" s="43">
        <f t="shared" si="107"/>
        <v>-0.17490960286029722</v>
      </c>
      <c r="R130" s="43">
        <f t="shared" si="108"/>
        <v>-0.70159321793560281</v>
      </c>
      <c r="S130" s="21">
        <f t="shared" si="109"/>
        <v>27143.075501252002</v>
      </c>
      <c r="T130" s="22">
        <f t="shared" si="78"/>
        <v>76508.575501251995</v>
      </c>
      <c r="U130" s="22">
        <f t="shared" si="79"/>
        <v>22222.424498747998</v>
      </c>
      <c r="V130" s="21">
        <f t="shared" si="110"/>
        <v>27860</v>
      </c>
      <c r="W130" s="21">
        <f t="shared" si="111"/>
        <v>27602</v>
      </c>
      <c r="X130" s="21">
        <f t="shared" si="112"/>
        <v>58000</v>
      </c>
      <c r="Y130" s="21" t="str">
        <f t="shared" si="113"/>
        <v/>
      </c>
      <c r="Z130" s="23">
        <f t="shared" si="80"/>
        <v>37820.666666666664</v>
      </c>
      <c r="AA130" s="20">
        <f t="shared" si="81"/>
        <v>3</v>
      </c>
      <c r="AB130" s="1" t="s">
        <v>863</v>
      </c>
      <c r="AE130" s="53"/>
      <c r="AF130" s="57">
        <f t="shared" si="82"/>
        <v>0</v>
      </c>
    </row>
    <row r="131" spans="1:32" ht="15" hidden="1" x14ac:dyDescent="0.2">
      <c r="A131" s="5" t="s">
        <v>252</v>
      </c>
      <c r="B131" s="10" t="s">
        <v>253</v>
      </c>
      <c r="C131" s="11" t="s">
        <v>20</v>
      </c>
      <c r="D131" s="12">
        <v>10</v>
      </c>
      <c r="E131" s="36">
        <v>221660</v>
      </c>
      <c r="F131" s="35">
        <f t="shared" si="100"/>
        <v>2216600</v>
      </c>
      <c r="G131" s="40">
        <v>212629</v>
      </c>
      <c r="H131" s="25">
        <f t="shared" si="101"/>
        <v>2126290</v>
      </c>
      <c r="I131" s="16">
        <v>385000</v>
      </c>
      <c r="J131" s="17">
        <f t="shared" si="102"/>
        <v>3850000</v>
      </c>
      <c r="K131" s="28">
        <v>327000</v>
      </c>
      <c r="L131" s="29">
        <f t="shared" si="103"/>
        <v>3270000</v>
      </c>
      <c r="M131" s="47">
        <f t="shared" si="114"/>
        <v>253763</v>
      </c>
      <c r="N131" s="42">
        <f t="shared" si="104"/>
        <v>286572.25</v>
      </c>
      <c r="O131" s="43">
        <f t="shared" si="105"/>
        <v>0.22651268571887195</v>
      </c>
      <c r="P131" s="43">
        <f t="shared" si="106"/>
        <v>0.25802655351311932</v>
      </c>
      <c r="Q131" s="43">
        <f t="shared" si="107"/>
        <v>-0.34346574031505139</v>
      </c>
      <c r="R131" s="43">
        <f t="shared" si="108"/>
        <v>-0.14107349891693977</v>
      </c>
      <c r="S131" s="21">
        <f t="shared" si="109"/>
        <v>83673.232200726343</v>
      </c>
      <c r="T131" s="22">
        <f t="shared" si="78"/>
        <v>370245.48220072634</v>
      </c>
      <c r="U131" s="22">
        <f t="shared" si="79"/>
        <v>202899.01779927366</v>
      </c>
      <c r="V131" s="21">
        <f t="shared" si="110"/>
        <v>221660</v>
      </c>
      <c r="W131" s="21">
        <f t="shared" si="111"/>
        <v>212629</v>
      </c>
      <c r="X131" s="21" t="str">
        <f t="shared" si="112"/>
        <v/>
      </c>
      <c r="Y131" s="21">
        <f t="shared" si="113"/>
        <v>327000</v>
      </c>
      <c r="Z131" s="23">
        <f t="shared" si="80"/>
        <v>253763</v>
      </c>
      <c r="AA131" s="20">
        <f t="shared" si="81"/>
        <v>3</v>
      </c>
      <c r="AB131" s="1" t="s">
        <v>863</v>
      </c>
      <c r="AE131" s="53"/>
      <c r="AF131" s="57">
        <f t="shared" si="82"/>
        <v>0</v>
      </c>
    </row>
    <row r="132" spans="1:32" s="61" customFormat="1" ht="273" customHeight="1" x14ac:dyDescent="0.2">
      <c r="A132" s="74" t="s">
        <v>254</v>
      </c>
      <c r="B132" s="116" t="s">
        <v>255</v>
      </c>
      <c r="C132" s="78" t="s">
        <v>20</v>
      </c>
      <c r="D132" s="189">
        <v>30</v>
      </c>
      <c r="E132" s="222">
        <v>151660</v>
      </c>
      <c r="F132" s="183">
        <f t="shared" si="100"/>
        <v>4549800</v>
      </c>
      <c r="G132" s="191">
        <v>141567</v>
      </c>
      <c r="H132" s="184">
        <f t="shared" si="101"/>
        <v>4247010</v>
      </c>
      <c r="I132" s="188">
        <v>165000</v>
      </c>
      <c r="J132" s="224">
        <f t="shared" si="102"/>
        <v>4950000</v>
      </c>
      <c r="K132" s="192">
        <v>242700</v>
      </c>
      <c r="L132" s="220">
        <f t="shared" si="103"/>
        <v>7281000</v>
      </c>
      <c r="M132" s="85">
        <f t="shared" si="114"/>
        <v>152742.33333333334</v>
      </c>
      <c r="N132" s="225">
        <f t="shared" si="104"/>
        <v>175231.75</v>
      </c>
      <c r="O132" s="226">
        <f t="shared" si="105"/>
        <v>0.13451757458337321</v>
      </c>
      <c r="P132" s="226">
        <f t="shared" si="106"/>
        <v>0.19211558407651586</v>
      </c>
      <c r="Q132" s="226">
        <f t="shared" si="107"/>
        <v>5.8389818055232579E-2</v>
      </c>
      <c r="R132" s="226">
        <f t="shared" si="108"/>
        <v>-0.38502297671512165</v>
      </c>
      <c r="S132" s="227">
        <f t="shared" si="109"/>
        <v>45991.289960708862</v>
      </c>
      <c r="T132" s="228">
        <f t="shared" si="78"/>
        <v>221223.03996070888</v>
      </c>
      <c r="U132" s="228">
        <f t="shared" si="79"/>
        <v>129240.46003929114</v>
      </c>
      <c r="V132" s="227">
        <f t="shared" si="110"/>
        <v>151660</v>
      </c>
      <c r="W132" s="227">
        <f t="shared" si="111"/>
        <v>141567</v>
      </c>
      <c r="X132" s="227">
        <f t="shared" si="112"/>
        <v>165000</v>
      </c>
      <c r="Y132" s="227" t="str">
        <f t="shared" si="113"/>
        <v/>
      </c>
      <c r="Z132" s="86">
        <f t="shared" si="80"/>
        <v>152742.33333333334</v>
      </c>
      <c r="AA132" s="229">
        <f t="shared" si="81"/>
        <v>3</v>
      </c>
      <c r="AB132" s="73" t="s">
        <v>863</v>
      </c>
      <c r="AC132" s="73"/>
      <c r="AD132" s="73"/>
      <c r="AE132" s="235">
        <v>10</v>
      </c>
      <c r="AF132" s="236">
        <f t="shared" si="82"/>
        <v>1527423.3333333335</v>
      </c>
    </row>
    <row r="133" spans="1:32" s="61" customFormat="1" ht="273" customHeight="1" x14ac:dyDescent="0.2">
      <c r="A133" s="74" t="s">
        <v>256</v>
      </c>
      <c r="B133" s="116" t="s">
        <v>257</v>
      </c>
      <c r="C133" s="78" t="s">
        <v>20</v>
      </c>
      <c r="D133" s="189">
        <v>30</v>
      </c>
      <c r="E133" s="222">
        <v>199032</v>
      </c>
      <c r="F133" s="183">
        <f t="shared" si="100"/>
        <v>5970960</v>
      </c>
      <c r="G133" s="191">
        <v>202790</v>
      </c>
      <c r="H133" s="184">
        <f t="shared" si="101"/>
        <v>6083700</v>
      </c>
      <c r="I133" s="188">
        <v>153000</v>
      </c>
      <c r="J133" s="224">
        <f t="shared" si="102"/>
        <v>4590000</v>
      </c>
      <c r="K133" s="192">
        <v>224000</v>
      </c>
      <c r="L133" s="220">
        <f t="shared" si="103"/>
        <v>6720000</v>
      </c>
      <c r="M133" s="85">
        <f t="shared" si="114"/>
        <v>208607.33333333334</v>
      </c>
      <c r="N133" s="225">
        <f t="shared" si="104"/>
        <v>194705.5</v>
      </c>
      <c r="O133" s="226">
        <f t="shared" si="105"/>
        <v>-2.2220738499939552E-2</v>
      </c>
      <c r="P133" s="226">
        <f t="shared" si="106"/>
        <v>-4.1521682746506805E-2</v>
      </c>
      <c r="Q133" s="226">
        <f t="shared" si="107"/>
        <v>0.21419785265439339</v>
      </c>
      <c r="R133" s="226">
        <f t="shared" si="108"/>
        <v>-0.15045543140794693</v>
      </c>
      <c r="S133" s="227">
        <f t="shared" si="109"/>
        <v>29897.570709563232</v>
      </c>
      <c r="T133" s="228">
        <f t="shared" si="78"/>
        <v>224603.07070956324</v>
      </c>
      <c r="U133" s="228">
        <f t="shared" si="79"/>
        <v>164807.92929043676</v>
      </c>
      <c r="V133" s="227">
        <f t="shared" si="110"/>
        <v>199032</v>
      </c>
      <c r="W133" s="227">
        <f t="shared" si="111"/>
        <v>202790</v>
      </c>
      <c r="X133" s="227" t="str">
        <f t="shared" si="112"/>
        <v/>
      </c>
      <c r="Y133" s="227">
        <f t="shared" si="113"/>
        <v>224000</v>
      </c>
      <c r="Z133" s="86">
        <f t="shared" si="80"/>
        <v>208607.33333333334</v>
      </c>
      <c r="AA133" s="229">
        <f t="shared" si="81"/>
        <v>3</v>
      </c>
      <c r="AB133" s="73" t="s">
        <v>863</v>
      </c>
      <c r="AC133" s="73"/>
      <c r="AD133" s="73"/>
      <c r="AE133" s="235">
        <v>10</v>
      </c>
      <c r="AF133" s="236">
        <f t="shared" si="82"/>
        <v>2086073.3333333335</v>
      </c>
    </row>
    <row r="134" spans="1:32" ht="51" hidden="1" x14ac:dyDescent="0.2">
      <c r="A134" s="5" t="s">
        <v>258</v>
      </c>
      <c r="B134" s="10" t="s">
        <v>259</v>
      </c>
      <c r="C134" s="11" t="s">
        <v>20</v>
      </c>
      <c r="D134" s="12">
        <v>30</v>
      </c>
      <c r="E134" s="36">
        <v>205046</v>
      </c>
      <c r="F134" s="35">
        <f t="shared" si="100"/>
        <v>6151380</v>
      </c>
      <c r="G134" s="40">
        <v>215613</v>
      </c>
      <c r="H134" s="25">
        <f t="shared" si="101"/>
        <v>6468390</v>
      </c>
      <c r="I134" s="16">
        <v>175000</v>
      </c>
      <c r="J134" s="17">
        <f t="shared" si="102"/>
        <v>5250000</v>
      </c>
      <c r="K134" s="28">
        <v>284000</v>
      </c>
      <c r="L134" s="29">
        <f t="shared" si="103"/>
        <v>8520000</v>
      </c>
      <c r="M134" s="47">
        <f t="shared" si="114"/>
        <v>198553</v>
      </c>
      <c r="N134" s="42">
        <f t="shared" si="104"/>
        <v>219914.75</v>
      </c>
      <c r="O134" s="43">
        <f t="shared" si="105"/>
        <v>6.761142670057374E-2</v>
      </c>
      <c r="P134" s="43">
        <f t="shared" si="106"/>
        <v>1.9560988974136606E-2</v>
      </c>
      <c r="Q134" s="43">
        <f t="shared" si="107"/>
        <v>0.2042370964203174</v>
      </c>
      <c r="R134" s="43">
        <f t="shared" si="108"/>
        <v>-0.29140951209502775</v>
      </c>
      <c r="S134" s="21">
        <f t="shared" si="109"/>
        <v>46057.3512581506</v>
      </c>
      <c r="T134" s="22">
        <f t="shared" si="78"/>
        <v>265972.10125815059</v>
      </c>
      <c r="U134" s="22">
        <f t="shared" si="79"/>
        <v>173857.39874184941</v>
      </c>
      <c r="V134" s="21">
        <f t="shared" si="110"/>
        <v>205046</v>
      </c>
      <c r="W134" s="21">
        <f t="shared" si="111"/>
        <v>215613</v>
      </c>
      <c r="X134" s="21">
        <f t="shared" si="112"/>
        <v>175000</v>
      </c>
      <c r="Y134" s="21" t="str">
        <f t="shared" si="113"/>
        <v/>
      </c>
      <c r="Z134" s="23">
        <f t="shared" si="80"/>
        <v>198553</v>
      </c>
      <c r="AA134" s="20">
        <f t="shared" si="81"/>
        <v>3</v>
      </c>
      <c r="AB134" s="1" t="s">
        <v>863</v>
      </c>
      <c r="AE134" s="53"/>
      <c r="AF134" s="57">
        <f t="shared" si="82"/>
        <v>0</v>
      </c>
    </row>
    <row r="135" spans="1:32" ht="51" hidden="1" x14ac:dyDescent="0.2">
      <c r="A135" s="5" t="s">
        <v>260</v>
      </c>
      <c r="B135" s="10" t="s">
        <v>257</v>
      </c>
      <c r="C135" s="11" t="s">
        <v>20</v>
      </c>
      <c r="D135" s="12">
        <v>30</v>
      </c>
      <c r="E135" s="36">
        <v>199032</v>
      </c>
      <c r="F135" s="35">
        <f t="shared" si="100"/>
        <v>5970960</v>
      </c>
      <c r="G135" s="40">
        <v>212555</v>
      </c>
      <c r="H135" s="25">
        <f t="shared" si="101"/>
        <v>6376650</v>
      </c>
      <c r="I135" s="16">
        <v>153000</v>
      </c>
      <c r="J135" s="17">
        <f t="shared" si="102"/>
        <v>4590000</v>
      </c>
      <c r="K135" s="28">
        <v>224000</v>
      </c>
      <c r="L135" s="29">
        <f t="shared" si="103"/>
        <v>6720000</v>
      </c>
      <c r="M135" s="47">
        <f t="shared" si="114"/>
        <v>211862.33333333334</v>
      </c>
      <c r="N135" s="42">
        <f t="shared" si="104"/>
        <v>197146.75</v>
      </c>
      <c r="O135" s="43">
        <f t="shared" si="105"/>
        <v>-9.5626734906864019E-3</v>
      </c>
      <c r="P135" s="43">
        <f t="shared" si="106"/>
        <v>-7.8156246552377961E-2</v>
      </c>
      <c r="Q135" s="43">
        <f t="shared" si="107"/>
        <v>0.22392836808113747</v>
      </c>
      <c r="R135" s="43">
        <f t="shared" si="108"/>
        <v>-0.13620944803807311</v>
      </c>
      <c r="S135" s="21">
        <f t="shared" si="109"/>
        <v>31150.178740792697</v>
      </c>
      <c r="T135" s="22">
        <f t="shared" si="78"/>
        <v>228296.9287407927</v>
      </c>
      <c r="U135" s="22">
        <f t="shared" si="79"/>
        <v>165996.5712592073</v>
      </c>
      <c r="V135" s="21">
        <f t="shared" si="110"/>
        <v>199032</v>
      </c>
      <c r="W135" s="21">
        <f t="shared" si="111"/>
        <v>212555</v>
      </c>
      <c r="X135" s="21" t="str">
        <f t="shared" si="112"/>
        <v/>
      </c>
      <c r="Y135" s="21">
        <f t="shared" si="113"/>
        <v>224000</v>
      </c>
      <c r="Z135" s="23">
        <f t="shared" si="80"/>
        <v>211862.33333333334</v>
      </c>
      <c r="AA135" s="20">
        <f t="shared" si="81"/>
        <v>3</v>
      </c>
      <c r="AB135" s="1" t="s">
        <v>863</v>
      </c>
      <c r="AE135" s="53"/>
      <c r="AF135" s="57">
        <f t="shared" si="82"/>
        <v>0</v>
      </c>
    </row>
    <row r="136" spans="1:32" s="61" customFormat="1" ht="273" customHeight="1" x14ac:dyDescent="0.2">
      <c r="A136" s="74" t="s">
        <v>261</v>
      </c>
      <c r="B136" s="116" t="s">
        <v>262</v>
      </c>
      <c r="C136" s="78" t="s">
        <v>20</v>
      </c>
      <c r="D136" s="189">
        <v>30</v>
      </c>
      <c r="E136" s="222">
        <v>251189</v>
      </c>
      <c r="F136" s="183">
        <f t="shared" si="100"/>
        <v>7535670</v>
      </c>
      <c r="G136" s="191">
        <v>257428</v>
      </c>
      <c r="H136" s="184">
        <f t="shared" si="101"/>
        <v>7722840</v>
      </c>
      <c r="I136" s="188">
        <v>224000</v>
      </c>
      <c r="J136" s="224">
        <f t="shared" si="102"/>
        <v>6720000</v>
      </c>
      <c r="K136" s="192">
        <v>352000</v>
      </c>
      <c r="L136" s="220">
        <f t="shared" si="103"/>
        <v>10560000</v>
      </c>
      <c r="M136" s="85">
        <f t="shared" si="114"/>
        <v>244205.66666666666</v>
      </c>
      <c r="N136" s="225">
        <f t="shared" si="104"/>
        <v>271154.25</v>
      </c>
      <c r="O136" s="226">
        <f t="shared" si="105"/>
        <v>7.3630599557263032E-2</v>
      </c>
      <c r="P136" s="226">
        <f t="shared" si="106"/>
        <v>5.0621555811867225E-2</v>
      </c>
      <c r="Q136" s="226">
        <f t="shared" si="107"/>
        <v>0.1739019395786715</v>
      </c>
      <c r="R136" s="226">
        <f t="shared" si="108"/>
        <v>-0.29815409494780187</v>
      </c>
      <c r="S136" s="227">
        <f t="shared" si="109"/>
        <v>55816.902257141912</v>
      </c>
      <c r="T136" s="228">
        <f t="shared" si="78"/>
        <v>326971.15225714189</v>
      </c>
      <c r="U136" s="228">
        <f t="shared" si="79"/>
        <v>215337.34774285808</v>
      </c>
      <c r="V136" s="227">
        <f t="shared" si="110"/>
        <v>251189</v>
      </c>
      <c r="W136" s="227">
        <f t="shared" si="111"/>
        <v>257428</v>
      </c>
      <c r="X136" s="227">
        <f t="shared" si="112"/>
        <v>224000</v>
      </c>
      <c r="Y136" s="227" t="str">
        <f t="shared" si="113"/>
        <v/>
      </c>
      <c r="Z136" s="86">
        <f t="shared" si="80"/>
        <v>244205.66666666666</v>
      </c>
      <c r="AA136" s="229">
        <f t="shared" si="81"/>
        <v>3</v>
      </c>
      <c r="AB136" s="73" t="s">
        <v>863</v>
      </c>
      <c r="AC136" s="73"/>
      <c r="AD136" s="73"/>
      <c r="AE136" s="235">
        <v>10</v>
      </c>
      <c r="AF136" s="236">
        <f t="shared" si="82"/>
        <v>2442056.6666666665</v>
      </c>
    </row>
    <row r="137" spans="1:32" ht="51" hidden="1" x14ac:dyDescent="0.2">
      <c r="A137" s="5" t="s">
        <v>263</v>
      </c>
      <c r="B137" s="10" t="s">
        <v>264</v>
      </c>
      <c r="C137" s="11" t="s">
        <v>20</v>
      </c>
      <c r="D137" s="12">
        <v>30</v>
      </c>
      <c r="E137" s="36">
        <v>323422</v>
      </c>
      <c r="F137" s="35">
        <f t="shared" si="100"/>
        <v>9702660</v>
      </c>
      <c r="G137" s="40">
        <v>342389</v>
      </c>
      <c r="H137" s="25">
        <f t="shared" si="101"/>
        <v>10271670</v>
      </c>
      <c r="I137" s="16">
        <v>194000</v>
      </c>
      <c r="J137" s="17">
        <f t="shared" si="102"/>
        <v>5820000</v>
      </c>
      <c r="K137" s="28">
        <v>232000</v>
      </c>
      <c r="L137" s="29">
        <f t="shared" si="103"/>
        <v>6960000</v>
      </c>
      <c r="M137" s="47">
        <f t="shared" si="114"/>
        <v>299270.33333333331</v>
      </c>
      <c r="N137" s="42">
        <f t="shared" si="104"/>
        <v>272952.75</v>
      </c>
      <c r="O137" s="43">
        <f t="shared" si="105"/>
        <v>-0.1849010497238075</v>
      </c>
      <c r="P137" s="43">
        <f t="shared" si="106"/>
        <v>-0.25438926700683551</v>
      </c>
      <c r="Q137" s="43">
        <f t="shared" si="107"/>
        <v>0.28925427569423645</v>
      </c>
      <c r="R137" s="43">
        <f t="shared" si="108"/>
        <v>0.15003604103640644</v>
      </c>
      <c r="S137" s="21">
        <f t="shared" si="109"/>
        <v>71365.730512503913</v>
      </c>
      <c r="T137" s="22">
        <f t="shared" si="78"/>
        <v>344318.48051250388</v>
      </c>
      <c r="U137" s="22">
        <f t="shared" si="79"/>
        <v>201587.01948749609</v>
      </c>
      <c r="V137" s="21">
        <f t="shared" si="110"/>
        <v>323422</v>
      </c>
      <c r="W137" s="21">
        <f t="shared" si="111"/>
        <v>342389</v>
      </c>
      <c r="X137" s="21" t="str">
        <f t="shared" si="112"/>
        <v/>
      </c>
      <c r="Y137" s="21">
        <f t="shared" si="113"/>
        <v>232000</v>
      </c>
      <c r="Z137" s="23">
        <f t="shared" si="80"/>
        <v>299270.33333333331</v>
      </c>
      <c r="AA137" s="20">
        <f t="shared" si="81"/>
        <v>3</v>
      </c>
      <c r="AB137" s="1" t="s">
        <v>863</v>
      </c>
      <c r="AE137" s="53"/>
      <c r="AF137" s="57">
        <f t="shared" si="82"/>
        <v>0</v>
      </c>
    </row>
    <row r="138" spans="1:32" ht="51" hidden="1" x14ac:dyDescent="0.2">
      <c r="A138" s="5" t="s">
        <v>265</v>
      </c>
      <c r="B138" s="10" t="s">
        <v>266</v>
      </c>
      <c r="C138" s="11" t="s">
        <v>20</v>
      </c>
      <c r="D138" s="12">
        <v>30</v>
      </c>
      <c r="E138" s="36">
        <v>357655</v>
      </c>
      <c r="F138" s="35">
        <f t="shared" si="100"/>
        <v>10729650</v>
      </c>
      <c r="G138" s="40">
        <v>349963</v>
      </c>
      <c r="H138" s="25">
        <f t="shared" si="101"/>
        <v>10498890</v>
      </c>
      <c r="I138" s="16">
        <v>276000</v>
      </c>
      <c r="J138" s="17">
        <f t="shared" si="102"/>
        <v>8280000</v>
      </c>
      <c r="K138" s="28">
        <v>235000</v>
      </c>
      <c r="L138" s="29">
        <f t="shared" si="103"/>
        <v>7050000</v>
      </c>
      <c r="M138" s="47">
        <f t="shared" si="114"/>
        <v>327872.66666666669</v>
      </c>
      <c r="N138" s="42">
        <f t="shared" si="104"/>
        <v>304654.5</v>
      </c>
      <c r="O138" s="43">
        <f t="shared" si="105"/>
        <v>-0.17396920117707104</v>
      </c>
      <c r="P138" s="43">
        <f t="shared" si="106"/>
        <v>-0.14872092813334459</v>
      </c>
      <c r="Q138" s="43">
        <f t="shared" si="107"/>
        <v>9.4055725420107095E-2</v>
      </c>
      <c r="R138" s="43">
        <f t="shared" si="108"/>
        <v>0.22863440389030854</v>
      </c>
      <c r="S138" s="21">
        <f t="shared" si="109"/>
        <v>59258.59406870872</v>
      </c>
      <c r="T138" s="22">
        <f t="shared" si="78"/>
        <v>363913.09406870871</v>
      </c>
      <c r="U138" s="22">
        <f t="shared" si="79"/>
        <v>245395.90593129129</v>
      </c>
      <c r="V138" s="21">
        <f t="shared" si="110"/>
        <v>357655</v>
      </c>
      <c r="W138" s="21">
        <f t="shared" si="111"/>
        <v>349963</v>
      </c>
      <c r="X138" s="21">
        <f t="shared" si="112"/>
        <v>276000</v>
      </c>
      <c r="Y138" s="21" t="str">
        <f t="shared" si="113"/>
        <v/>
      </c>
      <c r="Z138" s="23">
        <f t="shared" si="80"/>
        <v>327872.66666666669</v>
      </c>
      <c r="AA138" s="20">
        <f t="shared" si="81"/>
        <v>3</v>
      </c>
      <c r="AB138" s="1" t="s">
        <v>863</v>
      </c>
      <c r="AE138" s="53"/>
      <c r="AF138" s="57">
        <f t="shared" si="82"/>
        <v>0</v>
      </c>
    </row>
    <row r="139" spans="1:32" s="61" customFormat="1" ht="273" customHeight="1" x14ac:dyDescent="0.2">
      <c r="A139" s="74" t="s">
        <v>267</v>
      </c>
      <c r="B139" s="116" t="s">
        <v>268</v>
      </c>
      <c r="C139" s="78" t="s">
        <v>20</v>
      </c>
      <c r="D139" s="189">
        <v>30</v>
      </c>
      <c r="E139" s="222">
        <v>164727</v>
      </c>
      <c r="F139" s="183">
        <f t="shared" si="100"/>
        <v>4941810</v>
      </c>
      <c r="G139" s="191">
        <v>148987</v>
      </c>
      <c r="H139" s="184">
        <f t="shared" si="101"/>
        <v>4469610</v>
      </c>
      <c r="I139" s="188">
        <v>158700</v>
      </c>
      <c r="J139" s="224">
        <f t="shared" si="102"/>
        <v>4761000</v>
      </c>
      <c r="K139" s="192">
        <v>238000</v>
      </c>
      <c r="L139" s="220">
        <f t="shared" si="103"/>
        <v>7140000</v>
      </c>
      <c r="M139" s="85">
        <f t="shared" si="114"/>
        <v>157471.33333333334</v>
      </c>
      <c r="N139" s="225">
        <f t="shared" si="104"/>
        <v>177603.5</v>
      </c>
      <c r="O139" s="226">
        <f t="shared" si="105"/>
        <v>7.2501386515468447E-2</v>
      </c>
      <c r="P139" s="226">
        <f t="shared" si="106"/>
        <v>0.16112576610258245</v>
      </c>
      <c r="Q139" s="226">
        <f t="shared" si="107"/>
        <v>0.10643652855940344</v>
      </c>
      <c r="R139" s="226">
        <f t="shared" si="108"/>
        <v>-0.34006368117745422</v>
      </c>
      <c r="S139" s="227">
        <f t="shared" si="109"/>
        <v>40783.116805037513</v>
      </c>
      <c r="T139" s="228">
        <f t="shared" si="78"/>
        <v>218386.61680503751</v>
      </c>
      <c r="U139" s="228">
        <f t="shared" si="79"/>
        <v>136820.38319496249</v>
      </c>
      <c r="V139" s="227">
        <f t="shared" si="110"/>
        <v>164727</v>
      </c>
      <c r="W139" s="227">
        <f t="shared" si="111"/>
        <v>148987</v>
      </c>
      <c r="X139" s="227">
        <f t="shared" si="112"/>
        <v>158700</v>
      </c>
      <c r="Y139" s="227" t="str">
        <f t="shared" si="113"/>
        <v/>
      </c>
      <c r="Z139" s="86">
        <f t="shared" si="80"/>
        <v>157471.33333333334</v>
      </c>
      <c r="AA139" s="229">
        <f t="shared" si="81"/>
        <v>3</v>
      </c>
      <c r="AB139" s="73" t="s">
        <v>863</v>
      </c>
      <c r="AC139" s="73"/>
      <c r="AD139" s="73"/>
      <c r="AE139" s="235">
        <v>20</v>
      </c>
      <c r="AF139" s="236">
        <f t="shared" si="82"/>
        <v>3149426.666666667</v>
      </c>
    </row>
    <row r="140" spans="1:32" s="61" customFormat="1" ht="273" customHeight="1" x14ac:dyDescent="0.2">
      <c r="A140" s="74" t="s">
        <v>269</v>
      </c>
      <c r="B140" s="116" t="s">
        <v>270</v>
      </c>
      <c r="C140" s="78" t="s">
        <v>20</v>
      </c>
      <c r="D140" s="189">
        <v>30</v>
      </c>
      <c r="E140" s="222">
        <v>186444</v>
      </c>
      <c r="F140" s="183">
        <f t="shared" si="100"/>
        <v>5593320</v>
      </c>
      <c r="G140" s="191">
        <v>184440</v>
      </c>
      <c r="H140" s="184">
        <f t="shared" si="101"/>
        <v>5533200</v>
      </c>
      <c r="I140" s="188">
        <v>165991</v>
      </c>
      <c r="J140" s="224">
        <f t="shared" si="102"/>
        <v>4979730</v>
      </c>
      <c r="K140" s="192">
        <v>277000</v>
      </c>
      <c r="L140" s="220">
        <f t="shared" si="103"/>
        <v>8310000</v>
      </c>
      <c r="M140" s="85">
        <f t="shared" si="114"/>
        <v>178958.33333333334</v>
      </c>
      <c r="N140" s="225">
        <f t="shared" si="104"/>
        <v>203468.75</v>
      </c>
      <c r="O140" s="226">
        <f t="shared" si="105"/>
        <v>8.3672554139149091E-2</v>
      </c>
      <c r="P140" s="226">
        <f t="shared" si="106"/>
        <v>9.3521732452772177E-2</v>
      </c>
      <c r="Q140" s="226">
        <f t="shared" si="107"/>
        <v>0.18419413300568266</v>
      </c>
      <c r="R140" s="226">
        <f t="shared" si="108"/>
        <v>-0.36138841959760404</v>
      </c>
      <c r="S140" s="227">
        <f t="shared" si="109"/>
        <v>49877.723520458843</v>
      </c>
      <c r="T140" s="228">
        <f t="shared" si="78"/>
        <v>253346.47352045885</v>
      </c>
      <c r="U140" s="228">
        <f t="shared" si="79"/>
        <v>153591.02647954115</v>
      </c>
      <c r="V140" s="227">
        <f t="shared" si="110"/>
        <v>186444</v>
      </c>
      <c r="W140" s="227">
        <f t="shared" si="111"/>
        <v>184440</v>
      </c>
      <c r="X140" s="227">
        <f t="shared" si="112"/>
        <v>165991</v>
      </c>
      <c r="Y140" s="227" t="str">
        <f t="shared" si="113"/>
        <v/>
      </c>
      <c r="Z140" s="86">
        <f t="shared" si="80"/>
        <v>178958.33333333334</v>
      </c>
      <c r="AA140" s="229">
        <f t="shared" si="81"/>
        <v>3</v>
      </c>
      <c r="AB140" s="73" t="s">
        <v>863</v>
      </c>
      <c r="AC140" s="73"/>
      <c r="AD140" s="73"/>
      <c r="AE140" s="235">
        <v>10</v>
      </c>
      <c r="AF140" s="236">
        <f t="shared" si="82"/>
        <v>1789583.3333333335</v>
      </c>
    </row>
    <row r="141" spans="1:32" ht="25.5" hidden="1" x14ac:dyDescent="0.2">
      <c r="A141" s="5" t="s">
        <v>271</v>
      </c>
      <c r="B141" s="10" t="s">
        <v>272</v>
      </c>
      <c r="C141" s="11" t="s">
        <v>20</v>
      </c>
      <c r="D141" s="12">
        <v>1</v>
      </c>
      <c r="E141" s="36">
        <v>319320</v>
      </c>
      <c r="F141" s="35">
        <f t="shared" si="100"/>
        <v>319320</v>
      </c>
      <c r="G141" s="40">
        <v>329729</v>
      </c>
      <c r="H141" s="25">
        <f t="shared" si="101"/>
        <v>329729</v>
      </c>
      <c r="I141" s="16">
        <v>389000</v>
      </c>
      <c r="J141" s="17">
        <f t="shared" si="102"/>
        <v>389000</v>
      </c>
      <c r="K141" s="28">
        <v>841000</v>
      </c>
      <c r="L141" s="29">
        <f t="shared" si="103"/>
        <v>841000</v>
      </c>
      <c r="M141" s="47">
        <f t="shared" si="114"/>
        <v>346016.33333333331</v>
      </c>
      <c r="N141" s="42">
        <f t="shared" si="104"/>
        <v>469762.25</v>
      </c>
      <c r="O141" s="43">
        <f t="shared" si="105"/>
        <v>0.32025189337797999</v>
      </c>
      <c r="P141" s="43">
        <f t="shared" si="106"/>
        <v>0.29809387621078531</v>
      </c>
      <c r="Q141" s="43">
        <f t="shared" si="107"/>
        <v>0.17192154116257741</v>
      </c>
      <c r="R141" s="43">
        <f t="shared" si="108"/>
        <v>-0.79026731075134293</v>
      </c>
      <c r="S141" s="21">
        <f t="shared" si="109"/>
        <v>249387.37587720167</v>
      </c>
      <c r="T141" s="22">
        <f t="shared" ref="T141:T204" si="115">N141+S141</f>
        <v>719149.62587720167</v>
      </c>
      <c r="U141" s="22">
        <f t="shared" ref="U141:U204" si="116">N141-S141</f>
        <v>220374.87412279833</v>
      </c>
      <c r="V141" s="21">
        <f t="shared" si="110"/>
        <v>319320</v>
      </c>
      <c r="W141" s="21">
        <f t="shared" si="111"/>
        <v>329729</v>
      </c>
      <c r="X141" s="21">
        <f t="shared" si="112"/>
        <v>389000</v>
      </c>
      <c r="Y141" s="21" t="str">
        <f t="shared" si="113"/>
        <v/>
      </c>
      <c r="Z141" s="23">
        <f t="shared" ref="Z141:Z204" si="117">AVERAGE(V141:Y141)</f>
        <v>346016.33333333331</v>
      </c>
      <c r="AA141" s="20">
        <f t="shared" ref="AA141:AA204" si="118">COUNT(V141:Y141)</f>
        <v>3</v>
      </c>
      <c r="AB141" s="1" t="s">
        <v>863</v>
      </c>
      <c r="AE141" s="53"/>
      <c r="AF141" s="57">
        <f t="shared" ref="AF141:AF204" si="119">+AE141*M141</f>
        <v>0</v>
      </c>
    </row>
    <row r="142" spans="1:32" ht="25.5" hidden="1" x14ac:dyDescent="0.2">
      <c r="A142" s="5" t="s">
        <v>273</v>
      </c>
      <c r="B142" s="10" t="s">
        <v>274</v>
      </c>
      <c r="C142" s="11" t="s">
        <v>20</v>
      </c>
      <c r="D142" s="12">
        <v>1</v>
      </c>
      <c r="E142" s="36">
        <v>878739</v>
      </c>
      <c r="F142" s="35">
        <f t="shared" si="100"/>
        <v>878739</v>
      </c>
      <c r="G142" s="40">
        <v>804898</v>
      </c>
      <c r="H142" s="25">
        <f t="shared" si="101"/>
        <v>804898</v>
      </c>
      <c r="I142" s="16">
        <v>1150000</v>
      </c>
      <c r="J142" s="17">
        <f t="shared" si="102"/>
        <v>1150000</v>
      </c>
      <c r="K142" s="28">
        <v>1310000</v>
      </c>
      <c r="L142" s="29">
        <f t="shared" si="103"/>
        <v>1310000</v>
      </c>
      <c r="M142" s="47">
        <f t="shared" si="114"/>
        <v>944545.66666666663</v>
      </c>
      <c r="N142" s="42">
        <f t="shared" si="104"/>
        <v>1035909.25</v>
      </c>
      <c r="O142" s="43">
        <f t="shared" si="105"/>
        <v>0.15172202584348005</v>
      </c>
      <c r="P142" s="43">
        <f t="shared" si="106"/>
        <v>0.22300336636631057</v>
      </c>
      <c r="Q142" s="43">
        <f t="shared" si="107"/>
        <v>-0.1101358540818127</v>
      </c>
      <c r="R142" s="43">
        <f t="shared" si="108"/>
        <v>-0.26458953812797792</v>
      </c>
      <c r="S142" s="21">
        <f t="shared" si="109"/>
        <v>235379.92238276539</v>
      </c>
      <c r="T142" s="22">
        <f t="shared" si="115"/>
        <v>1271289.1723827654</v>
      </c>
      <c r="U142" s="22">
        <f t="shared" si="116"/>
        <v>800529.32761723455</v>
      </c>
      <c r="V142" s="21">
        <f t="shared" si="110"/>
        <v>878739</v>
      </c>
      <c r="W142" s="21">
        <f t="shared" si="111"/>
        <v>804898</v>
      </c>
      <c r="X142" s="21">
        <f t="shared" si="112"/>
        <v>1150000</v>
      </c>
      <c r="Y142" s="21" t="str">
        <f t="shared" si="113"/>
        <v/>
      </c>
      <c r="Z142" s="23">
        <f t="shared" si="117"/>
        <v>944545.66666666663</v>
      </c>
      <c r="AA142" s="20">
        <f t="shared" si="118"/>
        <v>3</v>
      </c>
      <c r="AB142" s="1" t="s">
        <v>863</v>
      </c>
      <c r="AE142" s="53"/>
      <c r="AF142" s="57">
        <f t="shared" si="119"/>
        <v>0</v>
      </c>
    </row>
    <row r="143" spans="1:32" ht="25.5" hidden="1" x14ac:dyDescent="0.2">
      <c r="A143" s="5" t="s">
        <v>275</v>
      </c>
      <c r="B143" s="10" t="s">
        <v>276</v>
      </c>
      <c r="C143" s="11" t="s">
        <v>20</v>
      </c>
      <c r="D143" s="12">
        <v>1</v>
      </c>
      <c r="E143" s="36">
        <v>765165</v>
      </c>
      <c r="F143" s="35">
        <f t="shared" si="100"/>
        <v>765165</v>
      </c>
      <c r="G143" s="40">
        <v>768853</v>
      </c>
      <c r="H143" s="25">
        <f t="shared" si="101"/>
        <v>768853</v>
      </c>
      <c r="I143" s="16">
        <v>851000</v>
      </c>
      <c r="J143" s="17">
        <f t="shared" si="102"/>
        <v>851000</v>
      </c>
      <c r="K143" s="28">
        <v>1115000</v>
      </c>
      <c r="L143" s="29">
        <f t="shared" si="103"/>
        <v>1115000</v>
      </c>
      <c r="M143" s="47">
        <f t="shared" si="114"/>
        <v>795006</v>
      </c>
      <c r="N143" s="42">
        <f t="shared" si="104"/>
        <v>875004.5</v>
      </c>
      <c r="O143" s="43">
        <f t="shared" si="105"/>
        <v>0.12553021155891197</v>
      </c>
      <c r="P143" s="43">
        <f t="shared" si="106"/>
        <v>0.12131537609235155</v>
      </c>
      <c r="Q143" s="43">
        <f t="shared" si="107"/>
        <v>2.7433573198766381E-2</v>
      </c>
      <c r="R143" s="43">
        <f t="shared" si="108"/>
        <v>-0.2742791608500299</v>
      </c>
      <c r="S143" s="21">
        <f t="shared" si="109"/>
        <v>164830.12745753329</v>
      </c>
      <c r="T143" s="22">
        <f t="shared" si="115"/>
        <v>1039834.6274575333</v>
      </c>
      <c r="U143" s="22">
        <f t="shared" si="116"/>
        <v>710174.37254246674</v>
      </c>
      <c r="V143" s="21">
        <f t="shared" si="110"/>
        <v>765165</v>
      </c>
      <c r="W143" s="21">
        <f t="shared" si="111"/>
        <v>768853</v>
      </c>
      <c r="X143" s="21">
        <f t="shared" si="112"/>
        <v>851000</v>
      </c>
      <c r="Y143" s="21" t="str">
        <f t="shared" si="113"/>
        <v/>
      </c>
      <c r="Z143" s="23">
        <f t="shared" si="117"/>
        <v>795006</v>
      </c>
      <c r="AA143" s="20">
        <f t="shared" si="118"/>
        <v>3</v>
      </c>
      <c r="AB143" s="1" t="s">
        <v>863</v>
      </c>
      <c r="AE143" s="53"/>
      <c r="AF143" s="57">
        <f t="shared" si="119"/>
        <v>0</v>
      </c>
    </row>
    <row r="144" spans="1:32" ht="25.5" hidden="1" x14ac:dyDescent="0.2">
      <c r="A144" s="5" t="s">
        <v>277</v>
      </c>
      <c r="B144" s="10" t="s">
        <v>278</v>
      </c>
      <c r="C144" s="11" t="s">
        <v>20</v>
      </c>
      <c r="D144" s="12">
        <v>1</v>
      </c>
      <c r="E144" s="36">
        <v>665075</v>
      </c>
      <c r="F144" s="35">
        <f t="shared" si="100"/>
        <v>665075</v>
      </c>
      <c r="G144" s="40">
        <v>679973</v>
      </c>
      <c r="H144" s="25">
        <f t="shared" si="101"/>
        <v>679973</v>
      </c>
      <c r="I144" s="16">
        <v>750000</v>
      </c>
      <c r="J144" s="17">
        <f t="shared" si="102"/>
        <v>750000</v>
      </c>
      <c r="K144" s="28">
        <v>1100000</v>
      </c>
      <c r="L144" s="29">
        <f t="shared" si="103"/>
        <v>1100000</v>
      </c>
      <c r="M144" s="47">
        <f t="shared" si="114"/>
        <v>698349.33333333337</v>
      </c>
      <c r="N144" s="42">
        <f t="shared" si="104"/>
        <v>798762</v>
      </c>
      <c r="O144" s="43">
        <f t="shared" si="105"/>
        <v>0.16736775159559414</v>
      </c>
      <c r="P144" s="43">
        <f t="shared" si="106"/>
        <v>0.14871638861137615</v>
      </c>
      <c r="Q144" s="43">
        <f t="shared" si="107"/>
        <v>6.1046970186363403E-2</v>
      </c>
      <c r="R144" s="43">
        <f t="shared" si="108"/>
        <v>-0.37713111039333369</v>
      </c>
      <c r="S144" s="21">
        <f t="shared" si="109"/>
        <v>204209.94570784253</v>
      </c>
      <c r="T144" s="22">
        <f t="shared" si="115"/>
        <v>1002971.9457078425</v>
      </c>
      <c r="U144" s="22">
        <f t="shared" si="116"/>
        <v>594552.05429215753</v>
      </c>
      <c r="V144" s="21">
        <f t="shared" si="110"/>
        <v>665075</v>
      </c>
      <c r="W144" s="21">
        <f t="shared" si="111"/>
        <v>679973</v>
      </c>
      <c r="X144" s="21">
        <f t="shared" si="112"/>
        <v>750000</v>
      </c>
      <c r="Y144" s="21" t="str">
        <f t="shared" si="113"/>
        <v/>
      </c>
      <c r="Z144" s="23">
        <f t="shared" si="117"/>
        <v>698349.33333333337</v>
      </c>
      <c r="AA144" s="20">
        <f t="shared" si="118"/>
        <v>3</v>
      </c>
      <c r="AB144" s="1" t="s">
        <v>863</v>
      </c>
      <c r="AE144" s="53"/>
      <c r="AF144" s="57">
        <f t="shared" si="119"/>
        <v>0</v>
      </c>
    </row>
    <row r="145" spans="1:32" ht="25.5" hidden="1" x14ac:dyDescent="0.2">
      <c r="A145" s="5" t="s">
        <v>279</v>
      </c>
      <c r="B145" s="10" t="s">
        <v>280</v>
      </c>
      <c r="C145" s="11" t="s">
        <v>20</v>
      </c>
      <c r="D145" s="12">
        <v>1</v>
      </c>
      <c r="E145" s="36">
        <v>554718</v>
      </c>
      <c r="F145" s="35">
        <f t="shared" si="100"/>
        <v>554718</v>
      </c>
      <c r="G145" s="40">
        <v>558130</v>
      </c>
      <c r="H145" s="25">
        <f t="shared" si="101"/>
        <v>558130</v>
      </c>
      <c r="I145" s="16">
        <v>648000</v>
      </c>
      <c r="J145" s="17">
        <f t="shared" si="102"/>
        <v>648000</v>
      </c>
      <c r="K145" s="28">
        <v>990000</v>
      </c>
      <c r="L145" s="29">
        <f t="shared" si="103"/>
        <v>990000</v>
      </c>
      <c r="M145" s="47">
        <f t="shared" si="114"/>
        <v>586949.33333333337</v>
      </c>
      <c r="N145" s="42">
        <f t="shared" si="104"/>
        <v>687712</v>
      </c>
      <c r="O145" s="43">
        <f t="shared" si="105"/>
        <v>0.19338618491461546</v>
      </c>
      <c r="P145" s="43">
        <f t="shared" si="106"/>
        <v>0.18842480573263232</v>
      </c>
      <c r="Q145" s="43">
        <f t="shared" si="107"/>
        <v>5.7745102601088782E-2</v>
      </c>
      <c r="R145" s="43">
        <f t="shared" si="108"/>
        <v>-0.43955609324833644</v>
      </c>
      <c r="S145" s="21">
        <f t="shared" si="109"/>
        <v>206101.89765259321</v>
      </c>
      <c r="T145" s="22">
        <f t="shared" si="115"/>
        <v>893813.89765259321</v>
      </c>
      <c r="U145" s="22">
        <f t="shared" si="116"/>
        <v>481610.10234740679</v>
      </c>
      <c r="V145" s="21">
        <f t="shared" si="110"/>
        <v>554718</v>
      </c>
      <c r="W145" s="21">
        <f t="shared" si="111"/>
        <v>558130</v>
      </c>
      <c r="X145" s="21">
        <f t="shared" si="112"/>
        <v>648000</v>
      </c>
      <c r="Y145" s="21" t="str">
        <f t="shared" si="113"/>
        <v/>
      </c>
      <c r="Z145" s="23">
        <f t="shared" si="117"/>
        <v>586949.33333333337</v>
      </c>
      <c r="AA145" s="20">
        <f t="shared" si="118"/>
        <v>3</v>
      </c>
      <c r="AB145" s="1" t="s">
        <v>863</v>
      </c>
      <c r="AE145" s="53"/>
      <c r="AF145" s="57">
        <f t="shared" si="119"/>
        <v>0</v>
      </c>
    </row>
    <row r="146" spans="1:32" ht="15" hidden="1" x14ac:dyDescent="0.2">
      <c r="A146" s="5" t="s">
        <v>281</v>
      </c>
      <c r="B146" s="10" t="s">
        <v>282</v>
      </c>
      <c r="C146" s="11" t="s">
        <v>20</v>
      </c>
      <c r="D146" s="12">
        <v>1</v>
      </c>
      <c r="E146" s="36">
        <v>319320</v>
      </c>
      <c r="F146" s="35">
        <f t="shared" si="100"/>
        <v>319320</v>
      </c>
      <c r="G146" s="40">
        <v>314832</v>
      </c>
      <c r="H146" s="25">
        <f t="shared" si="101"/>
        <v>314832</v>
      </c>
      <c r="I146" s="16">
        <v>389000</v>
      </c>
      <c r="J146" s="17">
        <f t="shared" si="102"/>
        <v>389000</v>
      </c>
      <c r="K146" s="28">
        <v>1150000</v>
      </c>
      <c r="L146" s="29">
        <f t="shared" si="103"/>
        <v>1150000</v>
      </c>
      <c r="M146" s="47">
        <f t="shared" si="114"/>
        <v>341050.66666666669</v>
      </c>
      <c r="N146" s="42">
        <f t="shared" si="104"/>
        <v>543288</v>
      </c>
      <c r="O146" s="43">
        <f t="shared" si="105"/>
        <v>0.41224543888324428</v>
      </c>
      <c r="P146" s="43">
        <f t="shared" si="106"/>
        <v>0.42050625082828996</v>
      </c>
      <c r="Q146" s="43">
        <f t="shared" si="107"/>
        <v>0.28398933898779288</v>
      </c>
      <c r="R146" s="43">
        <f t="shared" si="108"/>
        <v>-1.1167410286993271</v>
      </c>
      <c r="S146" s="21">
        <f t="shared" si="109"/>
        <v>405897.37900443096</v>
      </c>
      <c r="T146" s="22">
        <f t="shared" si="115"/>
        <v>949185.37900443096</v>
      </c>
      <c r="U146" s="22">
        <f t="shared" si="116"/>
        <v>137390.62099556904</v>
      </c>
      <c r="V146" s="21">
        <f t="shared" si="110"/>
        <v>319320</v>
      </c>
      <c r="W146" s="21">
        <f t="shared" si="111"/>
        <v>314832</v>
      </c>
      <c r="X146" s="21">
        <f t="shared" si="112"/>
        <v>389000</v>
      </c>
      <c r="Y146" s="21" t="str">
        <f t="shared" si="113"/>
        <v/>
      </c>
      <c r="Z146" s="23">
        <f t="shared" si="117"/>
        <v>341050.66666666669</v>
      </c>
      <c r="AA146" s="20">
        <f t="shared" si="118"/>
        <v>3</v>
      </c>
      <c r="AB146" s="1" t="s">
        <v>863</v>
      </c>
      <c r="AE146" s="53"/>
      <c r="AF146" s="57">
        <f t="shared" si="119"/>
        <v>0</v>
      </c>
    </row>
    <row r="147" spans="1:32" ht="25.5" hidden="1" x14ac:dyDescent="0.2">
      <c r="A147" s="5" t="s">
        <v>283</v>
      </c>
      <c r="B147" s="10" t="s">
        <v>284</v>
      </c>
      <c r="C147" s="11" t="s">
        <v>20</v>
      </c>
      <c r="D147" s="12">
        <v>1</v>
      </c>
      <c r="E147" s="36">
        <v>25000000</v>
      </c>
      <c r="F147" s="35">
        <f t="shared" si="100"/>
        <v>25000000</v>
      </c>
      <c r="G147" s="40">
        <v>26652123</v>
      </c>
      <c r="H147" s="25">
        <f t="shared" si="101"/>
        <v>26652123</v>
      </c>
      <c r="I147" s="16">
        <v>9357600</v>
      </c>
      <c r="J147" s="17">
        <f t="shared" si="102"/>
        <v>9357600</v>
      </c>
      <c r="K147" s="28">
        <v>63200000</v>
      </c>
      <c r="L147" s="29">
        <f t="shared" si="103"/>
        <v>63200000</v>
      </c>
      <c r="M147" s="47">
        <f t="shared" si="114"/>
        <v>20336574.333333332</v>
      </c>
      <c r="N147" s="42">
        <f t="shared" si="104"/>
        <v>31052430.75</v>
      </c>
      <c r="O147" s="43">
        <f t="shared" si="105"/>
        <v>0.19491004742036178</v>
      </c>
      <c r="P147" s="43">
        <f t="shared" si="106"/>
        <v>0.14170574231133259</v>
      </c>
      <c r="Q147" s="43">
        <f t="shared" si="107"/>
        <v>0.69865161038963108</v>
      </c>
      <c r="R147" s="43">
        <f t="shared" si="108"/>
        <v>-1.0352674001213256</v>
      </c>
      <c r="S147" s="21">
        <f t="shared" si="109"/>
        <v>22804433.167207841</v>
      </c>
      <c r="T147" s="22">
        <f t="shared" si="115"/>
        <v>53856863.917207837</v>
      </c>
      <c r="U147" s="22">
        <f t="shared" si="116"/>
        <v>8247997.5827921592</v>
      </c>
      <c r="V147" s="21">
        <f t="shared" si="110"/>
        <v>25000000</v>
      </c>
      <c r="W147" s="21">
        <f t="shared" si="111"/>
        <v>26652123</v>
      </c>
      <c r="X147" s="21">
        <f t="shared" si="112"/>
        <v>9357600</v>
      </c>
      <c r="Y147" s="21" t="str">
        <f t="shared" si="113"/>
        <v/>
      </c>
      <c r="Z147" s="23">
        <f t="shared" si="117"/>
        <v>20336574.333333332</v>
      </c>
      <c r="AA147" s="20">
        <f t="shared" si="118"/>
        <v>3</v>
      </c>
      <c r="AB147" s="1" t="s">
        <v>863</v>
      </c>
      <c r="AE147" s="53"/>
      <c r="AF147" s="57">
        <f t="shared" si="119"/>
        <v>0</v>
      </c>
    </row>
    <row r="148" spans="1:32" ht="25.5" hidden="1" x14ac:dyDescent="0.2">
      <c r="A148" s="5" t="s">
        <v>285</v>
      </c>
      <c r="B148" s="10" t="s">
        <v>286</v>
      </c>
      <c r="C148" s="11" t="s">
        <v>20</v>
      </c>
      <c r="D148" s="12">
        <v>1</v>
      </c>
      <c r="E148" s="36">
        <v>21300000</v>
      </c>
      <c r="F148" s="35">
        <f t="shared" si="100"/>
        <v>21300000</v>
      </c>
      <c r="G148" s="40">
        <v>23056466</v>
      </c>
      <c r="H148" s="25">
        <f t="shared" si="101"/>
        <v>23056466</v>
      </c>
      <c r="I148" s="16">
        <v>8950000</v>
      </c>
      <c r="J148" s="17">
        <f t="shared" si="102"/>
        <v>8950000</v>
      </c>
      <c r="K148" s="28">
        <v>1230000</v>
      </c>
      <c r="L148" s="29">
        <f t="shared" si="103"/>
        <v>1230000</v>
      </c>
      <c r="M148" s="47">
        <f t="shared" si="114"/>
        <v>17768822</v>
      </c>
      <c r="N148" s="42">
        <f t="shared" si="104"/>
        <v>13634116.5</v>
      </c>
      <c r="O148" s="43">
        <f t="shared" si="105"/>
        <v>-0.5622574444042634</v>
      </c>
      <c r="P148" s="43">
        <f t="shared" si="106"/>
        <v>-0.6910861807583939</v>
      </c>
      <c r="Q148" s="43">
        <f t="shared" si="107"/>
        <v>0.343558491670509</v>
      </c>
      <c r="R148" s="43">
        <f t="shared" si="108"/>
        <v>0.90978513349214818</v>
      </c>
      <c r="S148" s="21">
        <f t="shared" si="109"/>
        <v>10381867.100331986</v>
      </c>
      <c r="T148" s="22">
        <f t="shared" si="115"/>
        <v>24015983.600331984</v>
      </c>
      <c r="U148" s="22">
        <f t="shared" si="116"/>
        <v>3252249.3996680137</v>
      </c>
      <c r="V148" s="21">
        <f t="shared" si="110"/>
        <v>21300000</v>
      </c>
      <c r="W148" s="21">
        <f t="shared" si="111"/>
        <v>23056466</v>
      </c>
      <c r="X148" s="21">
        <f t="shared" si="112"/>
        <v>8950000</v>
      </c>
      <c r="Y148" s="21" t="str">
        <f t="shared" si="113"/>
        <v/>
      </c>
      <c r="Z148" s="23">
        <f t="shared" si="117"/>
        <v>17768822</v>
      </c>
      <c r="AA148" s="20">
        <f t="shared" si="118"/>
        <v>3</v>
      </c>
      <c r="AB148" s="1" t="s">
        <v>863</v>
      </c>
      <c r="AE148" s="53"/>
      <c r="AF148" s="57">
        <f t="shared" si="119"/>
        <v>0</v>
      </c>
    </row>
    <row r="149" spans="1:32" ht="51" hidden="1" x14ac:dyDescent="0.2">
      <c r="A149" s="5" t="s">
        <v>287</v>
      </c>
      <c r="B149" s="10" t="s">
        <v>288</v>
      </c>
      <c r="C149" s="11" t="s">
        <v>20</v>
      </c>
      <c r="D149" s="12">
        <v>10</v>
      </c>
      <c r="E149" s="36">
        <v>19700000</v>
      </c>
      <c r="F149" s="35">
        <f t="shared" si="100"/>
        <v>197000000</v>
      </c>
      <c r="G149" s="40">
        <v>21666511</v>
      </c>
      <c r="H149" s="25">
        <f t="shared" si="101"/>
        <v>216665110</v>
      </c>
      <c r="I149" s="15">
        <v>1700000</v>
      </c>
      <c r="J149" s="17">
        <f t="shared" si="102"/>
        <v>17000000</v>
      </c>
      <c r="K149" s="28">
        <v>62500000</v>
      </c>
      <c r="L149" s="29">
        <f t="shared" si="103"/>
        <v>625000000</v>
      </c>
      <c r="M149" s="47">
        <f t="shared" si="114"/>
        <v>14355503.666666666</v>
      </c>
      <c r="N149" s="42">
        <f t="shared" si="104"/>
        <v>26391627.75</v>
      </c>
      <c r="O149" s="43">
        <f t="shared" si="105"/>
        <v>0.25355115695734232</v>
      </c>
      <c r="P149" s="43">
        <f t="shared" si="106"/>
        <v>0.17903847366898396</v>
      </c>
      <c r="Q149" s="43">
        <f t="shared" si="107"/>
        <v>0.9355856328338823</v>
      </c>
      <c r="R149" s="43">
        <f t="shared" si="108"/>
        <v>-1.3681752634602087</v>
      </c>
      <c r="S149" s="21">
        <f t="shared" si="109"/>
        <v>25694329.061324283</v>
      </c>
      <c r="T149" s="22">
        <f t="shared" si="115"/>
        <v>52085956.811324283</v>
      </c>
      <c r="U149" s="22">
        <f t="shared" si="116"/>
        <v>697298.68867571652</v>
      </c>
      <c r="V149" s="21">
        <f t="shared" si="110"/>
        <v>19700000</v>
      </c>
      <c r="W149" s="21">
        <f t="shared" si="111"/>
        <v>21666511</v>
      </c>
      <c r="X149" s="21">
        <f t="shared" si="112"/>
        <v>1700000</v>
      </c>
      <c r="Y149" s="21" t="str">
        <f t="shared" si="113"/>
        <v/>
      </c>
      <c r="Z149" s="23">
        <f t="shared" si="117"/>
        <v>14355503.666666666</v>
      </c>
      <c r="AA149" s="20">
        <f t="shared" si="118"/>
        <v>3</v>
      </c>
      <c r="AB149" s="1" t="s">
        <v>863</v>
      </c>
      <c r="AE149" s="53"/>
      <c r="AF149" s="57">
        <f t="shared" si="119"/>
        <v>0</v>
      </c>
    </row>
    <row r="150" spans="1:32" ht="25.5" hidden="1" x14ac:dyDescent="0.2">
      <c r="A150" s="5" t="s">
        <v>289</v>
      </c>
      <c r="B150" s="10" t="s">
        <v>290</v>
      </c>
      <c r="C150" s="11" t="s">
        <v>20</v>
      </c>
      <c r="D150" s="12">
        <v>10</v>
      </c>
      <c r="E150" s="36">
        <v>1108951</v>
      </c>
      <c r="F150" s="35">
        <f t="shared" si="100"/>
        <v>11089510</v>
      </c>
      <c r="G150" s="40">
        <v>1090934</v>
      </c>
      <c r="H150" s="25">
        <f t="shared" si="101"/>
        <v>10909340</v>
      </c>
      <c r="I150" s="16">
        <v>2000000</v>
      </c>
      <c r="J150" s="17">
        <f t="shared" si="102"/>
        <v>20000000</v>
      </c>
      <c r="K150" s="28">
        <v>11300000</v>
      </c>
      <c r="L150" s="29">
        <f t="shared" si="103"/>
        <v>113000000</v>
      </c>
      <c r="M150" s="47">
        <f t="shared" si="114"/>
        <v>1399961.6666666667</v>
      </c>
      <c r="N150" s="42">
        <f t="shared" si="104"/>
        <v>3874971.25</v>
      </c>
      <c r="O150" s="43">
        <f t="shared" si="105"/>
        <v>0.713816973480771</v>
      </c>
      <c r="P150" s="43">
        <f t="shared" si="106"/>
        <v>0.71846655636477297</v>
      </c>
      <c r="Q150" s="43">
        <f t="shared" si="107"/>
        <v>0.48386713836909112</v>
      </c>
      <c r="R150" s="43">
        <f t="shared" si="108"/>
        <v>-1.9161506682146352</v>
      </c>
      <c r="S150" s="21">
        <f t="shared" si="109"/>
        <v>4968175.4048292469</v>
      </c>
      <c r="T150" s="22">
        <f t="shared" si="115"/>
        <v>8843146.6548292469</v>
      </c>
      <c r="U150" s="22">
        <f t="shared" si="116"/>
        <v>-1093204.1548292469</v>
      </c>
      <c r="V150" s="21">
        <f t="shared" si="110"/>
        <v>1108951</v>
      </c>
      <c r="W150" s="21">
        <f t="shared" si="111"/>
        <v>1090934</v>
      </c>
      <c r="X150" s="21">
        <f t="shared" si="112"/>
        <v>2000000</v>
      </c>
      <c r="Y150" s="21" t="str">
        <f t="shared" si="113"/>
        <v/>
      </c>
      <c r="Z150" s="23">
        <f t="shared" si="117"/>
        <v>1399961.6666666667</v>
      </c>
      <c r="AA150" s="20">
        <f t="shared" si="118"/>
        <v>3</v>
      </c>
      <c r="AB150" s="1" t="s">
        <v>863</v>
      </c>
      <c r="AE150" s="53"/>
      <c r="AF150" s="57">
        <f t="shared" si="119"/>
        <v>0</v>
      </c>
    </row>
    <row r="151" spans="1:32" ht="15" hidden="1" x14ac:dyDescent="0.2">
      <c r="A151" s="5" t="s">
        <v>291</v>
      </c>
      <c r="B151" s="10" t="s">
        <v>292</v>
      </c>
      <c r="C151" s="11" t="s">
        <v>20</v>
      </c>
      <c r="D151" s="12">
        <v>10</v>
      </c>
      <c r="E151" s="36">
        <v>1272460</v>
      </c>
      <c r="F151" s="35">
        <f t="shared" si="100"/>
        <v>12724600</v>
      </c>
      <c r="G151" s="40">
        <v>1207273</v>
      </c>
      <c r="H151" s="25">
        <f t="shared" si="101"/>
        <v>12072730</v>
      </c>
      <c r="I151" s="16">
        <v>786000</v>
      </c>
      <c r="J151" s="17">
        <f t="shared" si="102"/>
        <v>7860000</v>
      </c>
      <c r="K151" s="28">
        <v>1401250</v>
      </c>
      <c r="L151" s="29">
        <f t="shared" si="103"/>
        <v>14012500</v>
      </c>
      <c r="M151" s="47">
        <f t="shared" si="114"/>
        <v>1293661</v>
      </c>
      <c r="N151" s="42">
        <f t="shared" si="104"/>
        <v>1166745.75</v>
      </c>
      <c r="O151" s="43">
        <f t="shared" si="105"/>
        <v>-9.0606072488371936E-2</v>
      </c>
      <c r="P151" s="43">
        <f t="shared" si="106"/>
        <v>-3.4735288300814515E-2</v>
      </c>
      <c r="Q151" s="43">
        <f t="shared" si="107"/>
        <v>0.32633137939435386</v>
      </c>
      <c r="R151" s="43">
        <f t="shared" si="108"/>
        <v>-0.20099001860516741</v>
      </c>
      <c r="S151" s="21">
        <f t="shared" si="109"/>
        <v>266319.06306580832</v>
      </c>
      <c r="T151" s="22">
        <f t="shared" si="115"/>
        <v>1433064.8130658083</v>
      </c>
      <c r="U151" s="22">
        <f t="shared" si="116"/>
        <v>900426.68693419173</v>
      </c>
      <c r="V151" s="21">
        <f t="shared" si="110"/>
        <v>1272460</v>
      </c>
      <c r="W151" s="21">
        <f t="shared" si="111"/>
        <v>1207273</v>
      </c>
      <c r="X151" s="21" t="str">
        <f t="shared" si="112"/>
        <v/>
      </c>
      <c r="Y151" s="21">
        <f t="shared" si="113"/>
        <v>1401250</v>
      </c>
      <c r="Z151" s="23">
        <f t="shared" si="117"/>
        <v>1293661</v>
      </c>
      <c r="AA151" s="20">
        <f t="shared" si="118"/>
        <v>3</v>
      </c>
      <c r="AB151" s="1" t="s">
        <v>863</v>
      </c>
      <c r="AE151" s="53"/>
      <c r="AF151" s="57">
        <f t="shared" si="119"/>
        <v>0</v>
      </c>
    </row>
    <row r="152" spans="1:32" ht="15" hidden="1" x14ac:dyDescent="0.2">
      <c r="A152" s="5" t="s">
        <v>293</v>
      </c>
      <c r="B152" s="10" t="s">
        <v>294</v>
      </c>
      <c r="C152" s="11" t="s">
        <v>20</v>
      </c>
      <c r="D152" s="12">
        <v>10</v>
      </c>
      <c r="E152" s="36">
        <v>859170</v>
      </c>
      <c r="F152" s="35">
        <f t="shared" si="100"/>
        <v>8591700</v>
      </c>
      <c r="G152" s="40">
        <v>938594</v>
      </c>
      <c r="H152" s="25">
        <f t="shared" si="101"/>
        <v>9385940</v>
      </c>
      <c r="I152" s="16">
        <v>658600</v>
      </c>
      <c r="J152" s="17">
        <f t="shared" si="102"/>
        <v>6586000</v>
      </c>
      <c r="K152" s="28">
        <v>990000</v>
      </c>
      <c r="L152" s="29">
        <f t="shared" si="103"/>
        <v>9900000</v>
      </c>
      <c r="M152" s="47">
        <f t="shared" si="114"/>
        <v>929254.66666666663</v>
      </c>
      <c r="N152" s="42">
        <f t="shared" si="104"/>
        <v>861591</v>
      </c>
      <c r="O152" s="43">
        <f t="shared" si="105"/>
        <v>2.8099179308975764E-3</v>
      </c>
      <c r="P152" s="43">
        <f t="shared" si="106"/>
        <v>-8.9373031983853046E-2</v>
      </c>
      <c r="Q152" s="43">
        <f t="shared" si="107"/>
        <v>0.23560018616721856</v>
      </c>
      <c r="R152" s="43">
        <f t="shared" si="108"/>
        <v>-0.14903707211426309</v>
      </c>
      <c r="S152" s="21">
        <f t="shared" si="109"/>
        <v>145636.0081527459</v>
      </c>
      <c r="T152" s="22">
        <f t="shared" si="115"/>
        <v>1007227.0081527459</v>
      </c>
      <c r="U152" s="22">
        <f t="shared" si="116"/>
        <v>715954.9918472541</v>
      </c>
      <c r="V152" s="21">
        <f t="shared" si="110"/>
        <v>859170</v>
      </c>
      <c r="W152" s="21">
        <f t="shared" si="111"/>
        <v>938594</v>
      </c>
      <c r="X152" s="21" t="str">
        <f t="shared" si="112"/>
        <v/>
      </c>
      <c r="Y152" s="21">
        <f t="shared" si="113"/>
        <v>990000</v>
      </c>
      <c r="Z152" s="23">
        <f t="shared" si="117"/>
        <v>929254.66666666663</v>
      </c>
      <c r="AA152" s="20">
        <f t="shared" si="118"/>
        <v>3</v>
      </c>
      <c r="AB152" s="1" t="s">
        <v>863</v>
      </c>
      <c r="AE152" s="53"/>
      <c r="AF152" s="57">
        <f t="shared" si="119"/>
        <v>0</v>
      </c>
    </row>
    <row r="153" spans="1:32" ht="15" hidden="1" x14ac:dyDescent="0.2">
      <c r="A153" s="5" t="s">
        <v>295</v>
      </c>
      <c r="B153" s="10" t="s">
        <v>296</v>
      </c>
      <c r="C153" s="11" t="s">
        <v>20</v>
      </c>
      <c r="D153" s="12">
        <v>10</v>
      </c>
      <c r="E153" s="36">
        <v>315689</v>
      </c>
      <c r="F153" s="35">
        <f t="shared" si="100"/>
        <v>3156890</v>
      </c>
      <c r="G153" s="40">
        <v>306714</v>
      </c>
      <c r="H153" s="25">
        <f t="shared" si="101"/>
        <v>3067140</v>
      </c>
      <c r="I153" s="16">
        <v>297000</v>
      </c>
      <c r="J153" s="17">
        <f t="shared" si="102"/>
        <v>2970000</v>
      </c>
      <c r="K153" s="28">
        <v>600000</v>
      </c>
      <c r="L153" s="29">
        <f t="shared" si="103"/>
        <v>6000000</v>
      </c>
      <c r="M153" s="47">
        <f t="shared" si="114"/>
        <v>306467.66666666669</v>
      </c>
      <c r="N153" s="42">
        <f t="shared" si="104"/>
        <v>379850.75</v>
      </c>
      <c r="O153" s="43">
        <f t="shared" si="105"/>
        <v>0.16891305335055939</v>
      </c>
      <c r="P153" s="43">
        <f t="shared" si="106"/>
        <v>0.19254075449370578</v>
      </c>
      <c r="Q153" s="43">
        <f t="shared" si="107"/>
        <v>0.21811395660005939</v>
      </c>
      <c r="R153" s="43">
        <f t="shared" si="108"/>
        <v>-0.57956776444432445</v>
      </c>
      <c r="S153" s="21">
        <f t="shared" si="109"/>
        <v>146964.45535655893</v>
      </c>
      <c r="T153" s="22">
        <f t="shared" si="115"/>
        <v>526815.2053565589</v>
      </c>
      <c r="U153" s="22">
        <f t="shared" si="116"/>
        <v>232886.29464344107</v>
      </c>
      <c r="V153" s="21">
        <f t="shared" si="110"/>
        <v>315689</v>
      </c>
      <c r="W153" s="21">
        <f t="shared" si="111"/>
        <v>306714</v>
      </c>
      <c r="X153" s="21">
        <f t="shared" si="112"/>
        <v>297000</v>
      </c>
      <c r="Y153" s="21" t="str">
        <f t="shared" si="113"/>
        <v/>
      </c>
      <c r="Z153" s="23">
        <f t="shared" si="117"/>
        <v>306467.66666666669</v>
      </c>
      <c r="AA153" s="20">
        <f t="shared" si="118"/>
        <v>3</v>
      </c>
      <c r="AB153" s="1" t="s">
        <v>863</v>
      </c>
      <c r="AE153" s="53"/>
      <c r="AF153" s="57">
        <f t="shared" si="119"/>
        <v>0</v>
      </c>
    </row>
    <row r="154" spans="1:32" ht="15" hidden="1" x14ac:dyDescent="0.2">
      <c r="A154" s="5" t="s">
        <v>297</v>
      </c>
      <c r="B154" s="10" t="s">
        <v>298</v>
      </c>
      <c r="C154" s="11" t="s">
        <v>20</v>
      </c>
      <c r="D154" s="12">
        <v>10</v>
      </c>
      <c r="E154" s="36">
        <v>289660</v>
      </c>
      <c r="F154" s="35">
        <f t="shared" si="100"/>
        <v>2896600</v>
      </c>
      <c r="G154" s="40">
        <v>303942</v>
      </c>
      <c r="H154" s="25">
        <f t="shared" si="101"/>
        <v>3039420</v>
      </c>
      <c r="I154" s="16">
        <v>265300</v>
      </c>
      <c r="J154" s="17">
        <f t="shared" si="102"/>
        <v>2653000</v>
      </c>
      <c r="K154" s="28">
        <v>448000</v>
      </c>
      <c r="L154" s="29">
        <f t="shared" si="103"/>
        <v>4480000</v>
      </c>
      <c r="M154" s="47">
        <f t="shared" si="114"/>
        <v>286300.66666666669</v>
      </c>
      <c r="N154" s="42">
        <f t="shared" si="104"/>
        <v>326725.5</v>
      </c>
      <c r="O154" s="43">
        <f t="shared" si="105"/>
        <v>0.11344538458124631</v>
      </c>
      <c r="P154" s="43">
        <f t="shared" si="106"/>
        <v>6.9732849134824137E-2</v>
      </c>
      <c r="Q154" s="43">
        <f t="shared" si="107"/>
        <v>0.18800338510462145</v>
      </c>
      <c r="R154" s="43">
        <f t="shared" si="108"/>
        <v>-0.37118161882069201</v>
      </c>
      <c r="S154" s="21">
        <f t="shared" si="109"/>
        <v>82408.607080814079</v>
      </c>
      <c r="T154" s="22">
        <f t="shared" si="115"/>
        <v>409134.10708081408</v>
      </c>
      <c r="U154" s="22">
        <f t="shared" si="116"/>
        <v>244316.89291918592</v>
      </c>
      <c r="V154" s="21">
        <f t="shared" si="110"/>
        <v>289660</v>
      </c>
      <c r="W154" s="21">
        <f t="shared" si="111"/>
        <v>303942</v>
      </c>
      <c r="X154" s="21">
        <f t="shared" si="112"/>
        <v>265300</v>
      </c>
      <c r="Y154" s="21" t="str">
        <f t="shared" si="113"/>
        <v/>
      </c>
      <c r="Z154" s="23">
        <f t="shared" si="117"/>
        <v>286300.66666666669</v>
      </c>
      <c r="AA154" s="20">
        <f t="shared" si="118"/>
        <v>3</v>
      </c>
      <c r="AB154" s="1" t="s">
        <v>863</v>
      </c>
      <c r="AE154" s="53"/>
      <c r="AF154" s="57">
        <f t="shared" si="119"/>
        <v>0</v>
      </c>
    </row>
    <row r="155" spans="1:32" ht="15" hidden="1" x14ac:dyDescent="0.2">
      <c r="A155" s="5" t="s">
        <v>299</v>
      </c>
      <c r="B155" s="10" t="s">
        <v>300</v>
      </c>
      <c r="C155" s="11" t="s">
        <v>20</v>
      </c>
      <c r="D155" s="12">
        <v>10</v>
      </c>
      <c r="E155" s="36">
        <v>233489</v>
      </c>
      <c r="F155" s="35">
        <f t="shared" si="100"/>
        <v>2334890</v>
      </c>
      <c r="G155" s="40">
        <v>213350</v>
      </c>
      <c r="H155" s="25">
        <f t="shared" si="101"/>
        <v>2133500</v>
      </c>
      <c r="I155" s="16">
        <v>235000</v>
      </c>
      <c r="J155" s="17">
        <f t="shared" si="102"/>
        <v>2350000</v>
      </c>
      <c r="K155" s="28">
        <v>447000</v>
      </c>
      <c r="L155" s="29">
        <f t="shared" si="103"/>
        <v>4470000</v>
      </c>
      <c r="M155" s="47">
        <f t="shared" si="114"/>
        <v>227279.66666666666</v>
      </c>
      <c r="N155" s="42">
        <f t="shared" si="104"/>
        <v>282209.75</v>
      </c>
      <c r="O155" s="43">
        <f t="shared" si="105"/>
        <v>0.17264020821392601</v>
      </c>
      <c r="P155" s="43">
        <f t="shared" si="106"/>
        <v>0.24400202331776277</v>
      </c>
      <c r="Q155" s="43">
        <f t="shared" si="107"/>
        <v>0.16728603458952074</v>
      </c>
      <c r="R155" s="43">
        <f t="shared" si="108"/>
        <v>-0.58392826612120952</v>
      </c>
      <c r="S155" s="21">
        <f t="shared" si="109"/>
        <v>110302.55911318044</v>
      </c>
      <c r="T155" s="22">
        <f t="shared" si="115"/>
        <v>392512.30911318044</v>
      </c>
      <c r="U155" s="22">
        <f t="shared" si="116"/>
        <v>171907.19088681956</v>
      </c>
      <c r="V155" s="21">
        <f t="shared" si="110"/>
        <v>233489</v>
      </c>
      <c r="W155" s="21">
        <f t="shared" si="111"/>
        <v>213350</v>
      </c>
      <c r="X155" s="21">
        <f t="shared" si="112"/>
        <v>235000</v>
      </c>
      <c r="Y155" s="21" t="str">
        <f t="shared" si="113"/>
        <v/>
      </c>
      <c r="Z155" s="23">
        <f t="shared" si="117"/>
        <v>227279.66666666666</v>
      </c>
      <c r="AA155" s="20">
        <f t="shared" si="118"/>
        <v>3</v>
      </c>
      <c r="AB155" s="1" t="s">
        <v>863</v>
      </c>
      <c r="AE155" s="53"/>
      <c r="AF155" s="57">
        <f t="shared" si="119"/>
        <v>0</v>
      </c>
    </row>
    <row r="156" spans="1:32" ht="15" hidden="1" x14ac:dyDescent="0.2">
      <c r="A156" s="5" t="s">
        <v>301</v>
      </c>
      <c r="B156" s="10" t="s">
        <v>302</v>
      </c>
      <c r="C156" s="11" t="s">
        <v>20</v>
      </c>
      <c r="D156" s="12">
        <v>10</v>
      </c>
      <c r="E156" s="36">
        <v>174050</v>
      </c>
      <c r="F156" s="35">
        <f t="shared" si="100"/>
        <v>1740500</v>
      </c>
      <c r="G156" s="40">
        <v>168417</v>
      </c>
      <c r="H156" s="25">
        <f t="shared" si="101"/>
        <v>1684170</v>
      </c>
      <c r="I156" s="16">
        <v>160000</v>
      </c>
      <c r="J156" s="17">
        <f t="shared" si="102"/>
        <v>1600000</v>
      </c>
      <c r="K156" s="28">
        <v>322000</v>
      </c>
      <c r="L156" s="29">
        <f t="shared" si="103"/>
        <v>3220000</v>
      </c>
      <c r="M156" s="47">
        <f t="shared" si="114"/>
        <v>167489</v>
      </c>
      <c r="N156" s="42">
        <f t="shared" si="104"/>
        <v>206116.75</v>
      </c>
      <c r="O156" s="43">
        <f t="shared" si="105"/>
        <v>0.15557566282216273</v>
      </c>
      <c r="P156" s="43">
        <f t="shared" si="106"/>
        <v>0.18290483427474957</v>
      </c>
      <c r="Q156" s="43">
        <f t="shared" si="107"/>
        <v>0.2237409138267511</v>
      </c>
      <c r="R156" s="43">
        <f t="shared" si="108"/>
        <v>-0.5622214109236634</v>
      </c>
      <c r="S156" s="21">
        <f t="shared" si="109"/>
        <v>77470.918988460864</v>
      </c>
      <c r="T156" s="22">
        <f t="shared" si="115"/>
        <v>283587.66898846085</v>
      </c>
      <c r="U156" s="22">
        <f t="shared" si="116"/>
        <v>128645.83101153914</v>
      </c>
      <c r="V156" s="21">
        <f t="shared" si="110"/>
        <v>174050</v>
      </c>
      <c r="W156" s="21">
        <f t="shared" si="111"/>
        <v>168417</v>
      </c>
      <c r="X156" s="21">
        <f t="shared" si="112"/>
        <v>160000</v>
      </c>
      <c r="Y156" s="21" t="str">
        <f t="shared" si="113"/>
        <v/>
      </c>
      <c r="Z156" s="23">
        <f t="shared" si="117"/>
        <v>167489</v>
      </c>
      <c r="AA156" s="20">
        <f t="shared" si="118"/>
        <v>3</v>
      </c>
      <c r="AB156" s="1" t="s">
        <v>863</v>
      </c>
      <c r="AE156" s="53"/>
      <c r="AF156" s="57">
        <f t="shared" si="119"/>
        <v>0</v>
      </c>
    </row>
    <row r="157" spans="1:32" ht="15" hidden="1" x14ac:dyDescent="0.2">
      <c r="A157" s="5" t="s">
        <v>303</v>
      </c>
      <c r="B157" s="10" t="s">
        <v>304</v>
      </c>
      <c r="C157" s="11" t="s">
        <v>20</v>
      </c>
      <c r="D157" s="12">
        <v>10</v>
      </c>
      <c r="E157" s="36">
        <v>159630</v>
      </c>
      <c r="F157" s="35">
        <f t="shared" ref="F157:F188" si="120">+D157*E157</f>
        <v>1596300</v>
      </c>
      <c r="G157" s="40">
        <v>162760</v>
      </c>
      <c r="H157" s="25">
        <f t="shared" ref="H157:H188" si="121">+D157*G157</f>
        <v>1627600</v>
      </c>
      <c r="I157" s="16">
        <v>142000</v>
      </c>
      <c r="J157" s="17">
        <f t="shared" ref="J157:J188" si="122">+I157*D157</f>
        <v>1420000</v>
      </c>
      <c r="K157" s="28">
        <v>165000</v>
      </c>
      <c r="L157" s="29">
        <f t="shared" ref="L157:L188" si="123">+K157*D157</f>
        <v>1650000</v>
      </c>
      <c r="M157" s="47">
        <f t="shared" ref="M157:M158" si="124">N157</f>
        <v>157347.5</v>
      </c>
      <c r="N157" s="46">
        <f t="shared" ref="N157:N188" si="125">AVERAGE(E157,G157,I157,K157)</f>
        <v>157347.5</v>
      </c>
      <c r="O157" s="43">
        <f t="shared" ref="O157:O188" si="126">1-E157/N157</f>
        <v>-1.4506109089753583E-2</v>
      </c>
      <c r="P157" s="43">
        <f t="shared" ref="P157:P188" si="127">1-G157/N157</f>
        <v>-3.4398385738572346E-2</v>
      </c>
      <c r="Q157" s="43">
        <f t="shared" ref="Q157:Q188" si="128">1-I157/N157</f>
        <v>9.7538886858704488E-2</v>
      </c>
      <c r="R157" s="43">
        <f t="shared" ref="R157:R188" si="129">1-K157/N157</f>
        <v>-4.863439203037867E-2</v>
      </c>
      <c r="S157" s="21">
        <f t="shared" ref="S157:S188" si="130">STDEV(E157,G157,I157,K157)</f>
        <v>10466.000111472067</v>
      </c>
      <c r="T157" s="22">
        <f t="shared" si="115"/>
        <v>167813.50011147207</v>
      </c>
      <c r="U157" s="22">
        <f t="shared" si="116"/>
        <v>146881.49988852793</v>
      </c>
      <c r="V157" s="21">
        <f t="shared" ref="V157:V188" si="131">IF(AND(E157&lt;=$T157,E157&gt;=$U157),E157,"")</f>
        <v>159630</v>
      </c>
      <c r="W157" s="21">
        <f t="shared" ref="W157:W188" si="132">IF(AND(G157&lt;=$T157,G157&gt;=$U157),G157,"")</f>
        <v>162760</v>
      </c>
      <c r="X157" s="21" t="str">
        <f t="shared" ref="X157:X188" si="133">IF(AND(I157&lt;=$T157,I157&gt;=$U157),I157,"")</f>
        <v/>
      </c>
      <c r="Y157" s="21">
        <f t="shared" ref="Y157:Y188" si="134">IF(AND(K157&lt;=$T157,K157&gt;=$U157),K157,"")</f>
        <v>165000</v>
      </c>
      <c r="Z157" s="23">
        <f t="shared" si="117"/>
        <v>162463.33333333334</v>
      </c>
      <c r="AA157" s="20">
        <f t="shared" si="118"/>
        <v>3</v>
      </c>
      <c r="AB157" s="44" t="s">
        <v>873</v>
      </c>
      <c r="AE157" s="53"/>
      <c r="AF157" s="57">
        <f t="shared" si="119"/>
        <v>0</v>
      </c>
    </row>
    <row r="158" spans="1:32" ht="15" hidden="1" x14ac:dyDescent="0.2">
      <c r="A158" s="5" t="s">
        <v>305</v>
      </c>
      <c r="B158" s="10" t="s">
        <v>306</v>
      </c>
      <c r="C158" s="11" t="s">
        <v>20</v>
      </c>
      <c r="D158" s="12">
        <v>10</v>
      </c>
      <c r="E158" s="36">
        <v>139888</v>
      </c>
      <c r="F158" s="35">
        <f t="shared" si="120"/>
        <v>1398880</v>
      </c>
      <c r="G158" s="40">
        <v>153799</v>
      </c>
      <c r="H158" s="25">
        <f t="shared" si="121"/>
        <v>1537990</v>
      </c>
      <c r="I158" s="16">
        <v>138000</v>
      </c>
      <c r="J158" s="17">
        <f t="shared" si="122"/>
        <v>1380000</v>
      </c>
      <c r="K158" s="28">
        <v>165000</v>
      </c>
      <c r="L158" s="29">
        <f t="shared" si="123"/>
        <v>1650000</v>
      </c>
      <c r="M158" s="47">
        <f t="shared" si="124"/>
        <v>149171.75</v>
      </c>
      <c r="N158" s="46">
        <f t="shared" si="125"/>
        <v>149171.75</v>
      </c>
      <c r="O158" s="43">
        <f t="shared" si="126"/>
        <v>6.2235309299515484E-2</v>
      </c>
      <c r="P158" s="43">
        <f t="shared" si="127"/>
        <v>-3.1019613298094217E-2</v>
      </c>
      <c r="Q158" s="43">
        <f t="shared" si="128"/>
        <v>7.4891861227075474E-2</v>
      </c>
      <c r="R158" s="43">
        <f t="shared" si="129"/>
        <v>-0.10610755722849663</v>
      </c>
      <c r="S158" s="21">
        <f t="shared" si="130"/>
        <v>12687.801920873975</v>
      </c>
      <c r="T158" s="22">
        <f t="shared" si="115"/>
        <v>161859.55192087399</v>
      </c>
      <c r="U158" s="22">
        <f t="shared" si="116"/>
        <v>136483.94807912601</v>
      </c>
      <c r="V158" s="21">
        <f t="shared" si="131"/>
        <v>139888</v>
      </c>
      <c r="W158" s="21">
        <f t="shared" si="132"/>
        <v>153799</v>
      </c>
      <c r="X158" s="21">
        <f t="shared" si="133"/>
        <v>138000</v>
      </c>
      <c r="Y158" s="21" t="str">
        <f t="shared" si="134"/>
        <v/>
      </c>
      <c r="Z158" s="23">
        <f t="shared" si="117"/>
        <v>143895.66666666666</v>
      </c>
      <c r="AA158" s="20">
        <f t="shared" si="118"/>
        <v>3</v>
      </c>
      <c r="AB158" s="44" t="s">
        <v>873</v>
      </c>
      <c r="AE158" s="53"/>
      <c r="AF158" s="57">
        <f t="shared" si="119"/>
        <v>0</v>
      </c>
    </row>
    <row r="159" spans="1:32" ht="15" hidden="1" x14ac:dyDescent="0.2">
      <c r="A159" s="5" t="s">
        <v>307</v>
      </c>
      <c r="B159" s="10" t="s">
        <v>308</v>
      </c>
      <c r="C159" s="11" t="s">
        <v>20</v>
      </c>
      <c r="D159" s="12">
        <v>10</v>
      </c>
      <c r="E159" s="36">
        <v>190456</v>
      </c>
      <c r="F159" s="35">
        <f t="shared" si="120"/>
        <v>1904560</v>
      </c>
      <c r="G159" s="40">
        <v>206877</v>
      </c>
      <c r="H159" s="25">
        <f t="shared" si="121"/>
        <v>2068770</v>
      </c>
      <c r="I159" s="16">
        <v>138000</v>
      </c>
      <c r="J159" s="17">
        <f t="shared" si="122"/>
        <v>1380000</v>
      </c>
      <c r="K159" s="28">
        <v>99300</v>
      </c>
      <c r="L159" s="29">
        <f t="shared" si="123"/>
        <v>993000</v>
      </c>
      <c r="M159" s="47">
        <f t="shared" si="114"/>
        <v>178444.33333333334</v>
      </c>
      <c r="N159" s="46">
        <f t="shared" si="125"/>
        <v>158658.25</v>
      </c>
      <c r="O159" s="43">
        <f t="shared" si="126"/>
        <v>-0.2004166187387042</v>
      </c>
      <c r="P159" s="43">
        <f t="shared" si="127"/>
        <v>-0.30391580645822081</v>
      </c>
      <c r="Q159" s="43">
        <f t="shared" si="128"/>
        <v>0.13020596155573383</v>
      </c>
      <c r="R159" s="43">
        <f t="shared" si="129"/>
        <v>0.37412646364119106</v>
      </c>
      <c r="S159" s="21">
        <f t="shared" si="130"/>
        <v>49282.552330921339</v>
      </c>
      <c r="T159" s="22">
        <f t="shared" si="115"/>
        <v>207940.80233092135</v>
      </c>
      <c r="U159" s="22">
        <f t="shared" si="116"/>
        <v>109375.69766907865</v>
      </c>
      <c r="V159" s="21">
        <f t="shared" si="131"/>
        <v>190456</v>
      </c>
      <c r="W159" s="21">
        <f t="shared" si="132"/>
        <v>206877</v>
      </c>
      <c r="X159" s="21">
        <f t="shared" si="133"/>
        <v>138000</v>
      </c>
      <c r="Y159" s="21" t="str">
        <f t="shared" si="134"/>
        <v/>
      </c>
      <c r="Z159" s="23">
        <f t="shared" si="117"/>
        <v>178444.33333333334</v>
      </c>
      <c r="AA159" s="20">
        <f t="shared" si="118"/>
        <v>3</v>
      </c>
      <c r="AB159" s="1" t="s">
        <v>863</v>
      </c>
      <c r="AE159" s="53"/>
      <c r="AF159" s="57">
        <f t="shared" si="119"/>
        <v>0</v>
      </c>
    </row>
    <row r="160" spans="1:32" ht="15" hidden="1" x14ac:dyDescent="0.2">
      <c r="A160" s="5" t="s">
        <v>309</v>
      </c>
      <c r="B160" s="10" t="s">
        <v>310</v>
      </c>
      <c r="C160" s="11" t="s">
        <v>20</v>
      </c>
      <c r="D160" s="12">
        <v>10</v>
      </c>
      <c r="E160" s="36">
        <v>183560</v>
      </c>
      <c r="F160" s="35">
        <f t="shared" si="120"/>
        <v>1835600</v>
      </c>
      <c r="G160" s="40">
        <v>177302</v>
      </c>
      <c r="H160" s="25">
        <f t="shared" si="121"/>
        <v>1773020</v>
      </c>
      <c r="I160" s="16">
        <v>138000</v>
      </c>
      <c r="J160" s="17">
        <f t="shared" si="122"/>
        <v>1380000</v>
      </c>
      <c r="K160" s="28">
        <v>76400</v>
      </c>
      <c r="L160" s="29">
        <f t="shared" si="123"/>
        <v>764000</v>
      </c>
      <c r="M160" s="47">
        <f t="shared" si="114"/>
        <v>166287.33333333334</v>
      </c>
      <c r="N160" s="46">
        <f t="shared" si="125"/>
        <v>143815.5</v>
      </c>
      <c r="O160" s="43">
        <f t="shared" si="126"/>
        <v>-0.2763575553400015</v>
      </c>
      <c r="P160" s="43">
        <f t="shared" si="127"/>
        <v>-0.23284346958429381</v>
      </c>
      <c r="Q160" s="43">
        <f t="shared" si="128"/>
        <v>4.043722686358564E-2</v>
      </c>
      <c r="R160" s="43">
        <f t="shared" si="129"/>
        <v>0.46876379806070978</v>
      </c>
      <c r="S160" s="21">
        <f t="shared" si="130"/>
        <v>49259.9927019889</v>
      </c>
      <c r="T160" s="22">
        <f t="shared" si="115"/>
        <v>193075.4927019889</v>
      </c>
      <c r="U160" s="22">
        <f t="shared" si="116"/>
        <v>94555.5072980111</v>
      </c>
      <c r="V160" s="21">
        <f t="shared" si="131"/>
        <v>183560</v>
      </c>
      <c r="W160" s="21">
        <f t="shared" si="132"/>
        <v>177302</v>
      </c>
      <c r="X160" s="21">
        <f t="shared" si="133"/>
        <v>138000</v>
      </c>
      <c r="Y160" s="21" t="str">
        <f t="shared" si="134"/>
        <v/>
      </c>
      <c r="Z160" s="23">
        <f t="shared" si="117"/>
        <v>166287.33333333334</v>
      </c>
      <c r="AA160" s="20">
        <f t="shared" si="118"/>
        <v>3</v>
      </c>
      <c r="AB160" s="1" t="s">
        <v>863</v>
      </c>
      <c r="AE160" s="53"/>
      <c r="AF160" s="57">
        <f t="shared" si="119"/>
        <v>0</v>
      </c>
    </row>
    <row r="161" spans="1:32" ht="15" hidden="1" x14ac:dyDescent="0.2">
      <c r="A161" s="5" t="s">
        <v>311</v>
      </c>
      <c r="B161" s="10" t="s">
        <v>312</v>
      </c>
      <c r="C161" s="11" t="s">
        <v>20</v>
      </c>
      <c r="D161" s="12">
        <v>45</v>
      </c>
      <c r="E161" s="36">
        <v>323663</v>
      </c>
      <c r="F161" s="35">
        <f t="shared" si="120"/>
        <v>14564835</v>
      </c>
      <c r="G161" s="40">
        <v>347174</v>
      </c>
      <c r="H161" s="25">
        <f t="shared" si="121"/>
        <v>15622830</v>
      </c>
      <c r="I161" s="16">
        <v>329500</v>
      </c>
      <c r="J161" s="17">
        <f t="shared" si="122"/>
        <v>14827500</v>
      </c>
      <c r="K161" s="28">
        <v>538000</v>
      </c>
      <c r="L161" s="29">
        <f t="shared" si="123"/>
        <v>24210000</v>
      </c>
      <c r="M161" s="47">
        <f t="shared" si="114"/>
        <v>333445.66666666669</v>
      </c>
      <c r="N161" s="46">
        <f t="shared" si="125"/>
        <v>384584.25</v>
      </c>
      <c r="O161" s="43">
        <f t="shared" si="126"/>
        <v>0.15840807313352012</v>
      </c>
      <c r="P161" s="43">
        <f t="shared" si="127"/>
        <v>9.7274524372747972E-2</v>
      </c>
      <c r="Q161" s="43">
        <f t="shared" si="128"/>
        <v>0.14323064452067391</v>
      </c>
      <c r="R161" s="43">
        <f t="shared" si="129"/>
        <v>-0.39891324202694212</v>
      </c>
      <c r="S161" s="21">
        <f t="shared" si="130"/>
        <v>102764.44335266617</v>
      </c>
      <c r="T161" s="22">
        <f t="shared" si="115"/>
        <v>487348.69335266616</v>
      </c>
      <c r="U161" s="22">
        <f t="shared" si="116"/>
        <v>281819.80664733384</v>
      </c>
      <c r="V161" s="21">
        <f t="shared" si="131"/>
        <v>323663</v>
      </c>
      <c r="W161" s="21">
        <f t="shared" si="132"/>
        <v>347174</v>
      </c>
      <c r="X161" s="21">
        <f t="shared" si="133"/>
        <v>329500</v>
      </c>
      <c r="Y161" s="21" t="str">
        <f t="shared" si="134"/>
        <v/>
      </c>
      <c r="Z161" s="23">
        <f t="shared" si="117"/>
        <v>333445.66666666669</v>
      </c>
      <c r="AA161" s="20">
        <f t="shared" si="118"/>
        <v>3</v>
      </c>
      <c r="AB161" s="1" t="s">
        <v>863</v>
      </c>
      <c r="AE161" s="53"/>
      <c r="AF161" s="57">
        <f t="shared" si="119"/>
        <v>0</v>
      </c>
    </row>
    <row r="162" spans="1:32" ht="15" hidden="1" x14ac:dyDescent="0.2">
      <c r="A162" s="5" t="s">
        <v>313</v>
      </c>
      <c r="B162" s="10" t="s">
        <v>314</v>
      </c>
      <c r="C162" s="11" t="s">
        <v>20</v>
      </c>
      <c r="D162" s="12">
        <v>15</v>
      </c>
      <c r="E162" s="36">
        <v>689636</v>
      </c>
      <c r="F162" s="35">
        <f t="shared" si="120"/>
        <v>10344540</v>
      </c>
      <c r="G162" s="40">
        <v>662604</v>
      </c>
      <c r="H162" s="25">
        <f t="shared" si="121"/>
        <v>9939060</v>
      </c>
      <c r="I162" s="16">
        <v>558900</v>
      </c>
      <c r="J162" s="17">
        <f t="shared" si="122"/>
        <v>8383500</v>
      </c>
      <c r="K162" s="28">
        <v>762000</v>
      </c>
      <c r="L162" s="29">
        <f t="shared" si="123"/>
        <v>11430000</v>
      </c>
      <c r="M162" s="47">
        <f>N162</f>
        <v>668285</v>
      </c>
      <c r="N162" s="46">
        <f t="shared" si="125"/>
        <v>668285</v>
      </c>
      <c r="O162" s="43">
        <f t="shared" si="126"/>
        <v>-3.1948943938589158E-2</v>
      </c>
      <c r="P162" s="43">
        <f t="shared" si="127"/>
        <v>8.5008641522703599E-3</v>
      </c>
      <c r="Q162" s="43">
        <f t="shared" si="128"/>
        <v>0.16368016639607352</v>
      </c>
      <c r="R162" s="43">
        <f t="shared" si="129"/>
        <v>-0.14023208660975484</v>
      </c>
      <c r="S162" s="21">
        <f t="shared" si="130"/>
        <v>84134.25464102003</v>
      </c>
      <c r="T162" s="22">
        <f t="shared" si="115"/>
        <v>752419.25464101997</v>
      </c>
      <c r="U162" s="22">
        <f t="shared" si="116"/>
        <v>584150.74535898003</v>
      </c>
      <c r="V162" s="21">
        <f t="shared" si="131"/>
        <v>689636</v>
      </c>
      <c r="W162" s="21">
        <f t="shared" si="132"/>
        <v>662604</v>
      </c>
      <c r="X162" s="21" t="str">
        <f t="shared" si="133"/>
        <v/>
      </c>
      <c r="Y162" s="21" t="str">
        <f t="shared" si="134"/>
        <v/>
      </c>
      <c r="Z162" s="23">
        <f t="shared" si="117"/>
        <v>676120</v>
      </c>
      <c r="AA162" s="20">
        <f t="shared" si="118"/>
        <v>2</v>
      </c>
      <c r="AB162" s="44" t="s">
        <v>873</v>
      </c>
      <c r="AE162" s="53"/>
      <c r="AF162" s="57">
        <f t="shared" si="119"/>
        <v>0</v>
      </c>
    </row>
    <row r="163" spans="1:32" ht="15" hidden="1" x14ac:dyDescent="0.2">
      <c r="A163" s="5" t="s">
        <v>315</v>
      </c>
      <c r="B163" s="10" t="s">
        <v>316</v>
      </c>
      <c r="C163" s="11" t="s">
        <v>20</v>
      </c>
      <c r="D163" s="12">
        <v>10</v>
      </c>
      <c r="E163" s="36">
        <v>84632</v>
      </c>
      <c r="F163" s="35">
        <f t="shared" si="120"/>
        <v>846320</v>
      </c>
      <c r="G163" s="40">
        <v>85017</v>
      </c>
      <c r="H163" s="25">
        <f t="shared" si="121"/>
        <v>850170</v>
      </c>
      <c r="I163" s="16">
        <v>125000</v>
      </c>
      <c r="J163" s="17">
        <f t="shared" si="122"/>
        <v>1250000</v>
      </c>
      <c r="K163" s="28">
        <v>424000</v>
      </c>
      <c r="L163" s="29">
        <f t="shared" si="123"/>
        <v>4240000</v>
      </c>
      <c r="M163" s="47">
        <f t="shared" si="114"/>
        <v>98216.333333333328</v>
      </c>
      <c r="N163" s="46">
        <f t="shared" si="125"/>
        <v>179662.25</v>
      </c>
      <c r="O163" s="43">
        <f t="shared" si="126"/>
        <v>0.52893832733364965</v>
      </c>
      <c r="P163" s="43">
        <f t="shared" si="127"/>
        <v>0.52679541751258263</v>
      </c>
      <c r="Q163" s="43">
        <f t="shared" si="128"/>
        <v>0.30425005809512018</v>
      </c>
      <c r="R163" s="43">
        <f t="shared" si="129"/>
        <v>-1.3599838029413522</v>
      </c>
      <c r="S163" s="21">
        <f t="shared" si="130"/>
        <v>163989.19620181285</v>
      </c>
      <c r="T163" s="22">
        <f t="shared" si="115"/>
        <v>343651.44620181283</v>
      </c>
      <c r="U163" s="22">
        <f t="shared" si="116"/>
        <v>15673.053798187146</v>
      </c>
      <c r="V163" s="21">
        <f t="shared" si="131"/>
        <v>84632</v>
      </c>
      <c r="W163" s="21">
        <f t="shared" si="132"/>
        <v>85017</v>
      </c>
      <c r="X163" s="21">
        <f t="shared" si="133"/>
        <v>125000</v>
      </c>
      <c r="Y163" s="21" t="str">
        <f t="shared" si="134"/>
        <v/>
      </c>
      <c r="Z163" s="23">
        <f t="shared" si="117"/>
        <v>98216.333333333328</v>
      </c>
      <c r="AA163" s="20">
        <f t="shared" si="118"/>
        <v>3</v>
      </c>
      <c r="AB163" s="1" t="s">
        <v>863</v>
      </c>
      <c r="AE163" s="53"/>
      <c r="AF163" s="57">
        <f t="shared" si="119"/>
        <v>0</v>
      </c>
    </row>
    <row r="164" spans="1:32" ht="15" hidden="1" x14ac:dyDescent="0.2">
      <c r="A164" s="5" t="s">
        <v>317</v>
      </c>
      <c r="B164" s="10" t="s">
        <v>318</v>
      </c>
      <c r="C164" s="11" t="s">
        <v>20</v>
      </c>
      <c r="D164" s="12">
        <v>1</v>
      </c>
      <c r="E164" s="36">
        <v>487653</v>
      </c>
      <c r="F164" s="35">
        <f t="shared" si="120"/>
        <v>487653</v>
      </c>
      <c r="G164" s="40">
        <v>520837</v>
      </c>
      <c r="H164" s="25">
        <f t="shared" si="121"/>
        <v>520837</v>
      </c>
      <c r="I164" s="16">
        <v>298000</v>
      </c>
      <c r="J164" s="17">
        <f t="shared" si="122"/>
        <v>298000</v>
      </c>
      <c r="K164" s="28">
        <v>538000</v>
      </c>
      <c r="L164" s="29">
        <f t="shared" si="123"/>
        <v>538000</v>
      </c>
      <c r="M164" s="47">
        <f t="shared" si="114"/>
        <v>515496.66666666669</v>
      </c>
      <c r="N164" s="46">
        <f t="shared" si="125"/>
        <v>461122.5</v>
      </c>
      <c r="O164" s="43">
        <f t="shared" si="126"/>
        <v>-5.753460306100866E-2</v>
      </c>
      <c r="P164" s="43">
        <f t="shared" si="127"/>
        <v>-0.12949812685349338</v>
      </c>
      <c r="Q164" s="43">
        <f t="shared" si="128"/>
        <v>0.3537509013331599</v>
      </c>
      <c r="R164" s="43">
        <f t="shared" si="129"/>
        <v>-0.16671817141865763</v>
      </c>
      <c r="S164" s="21">
        <f t="shared" si="130"/>
        <v>110738.11291059641</v>
      </c>
      <c r="T164" s="22">
        <f t="shared" si="115"/>
        <v>571860.61291059642</v>
      </c>
      <c r="U164" s="22">
        <f t="shared" si="116"/>
        <v>350384.38708940358</v>
      </c>
      <c r="V164" s="21">
        <f t="shared" si="131"/>
        <v>487653</v>
      </c>
      <c r="W164" s="21">
        <f t="shared" si="132"/>
        <v>520837</v>
      </c>
      <c r="X164" s="21" t="str">
        <f t="shared" si="133"/>
        <v/>
      </c>
      <c r="Y164" s="21">
        <f t="shared" si="134"/>
        <v>538000</v>
      </c>
      <c r="Z164" s="23">
        <f t="shared" si="117"/>
        <v>515496.66666666669</v>
      </c>
      <c r="AA164" s="20">
        <f t="shared" si="118"/>
        <v>3</v>
      </c>
      <c r="AB164" s="1" t="s">
        <v>863</v>
      </c>
      <c r="AE164" s="53"/>
      <c r="AF164" s="57">
        <f t="shared" si="119"/>
        <v>0</v>
      </c>
    </row>
    <row r="165" spans="1:32" ht="15" hidden="1" x14ac:dyDescent="0.2">
      <c r="A165" s="5" t="s">
        <v>319</v>
      </c>
      <c r="B165" s="10" t="s">
        <v>320</v>
      </c>
      <c r="C165" s="11" t="s">
        <v>20</v>
      </c>
      <c r="D165" s="12">
        <v>8</v>
      </c>
      <c r="E165" s="36">
        <v>1385666</v>
      </c>
      <c r="F165" s="35">
        <f t="shared" si="120"/>
        <v>11085328</v>
      </c>
      <c r="G165" s="40">
        <v>1301632</v>
      </c>
      <c r="H165" s="25">
        <f t="shared" si="121"/>
        <v>10413056</v>
      </c>
      <c r="I165" s="16">
        <v>198000</v>
      </c>
      <c r="J165" s="17">
        <f t="shared" si="122"/>
        <v>1584000</v>
      </c>
      <c r="K165" s="28">
        <v>4147000</v>
      </c>
      <c r="L165" s="29">
        <f t="shared" si="123"/>
        <v>33176000</v>
      </c>
      <c r="M165" s="47">
        <f t="shared" si="114"/>
        <v>961766</v>
      </c>
      <c r="N165" s="46">
        <f t="shared" si="125"/>
        <v>1758074.5</v>
      </c>
      <c r="O165" s="43">
        <f t="shared" si="126"/>
        <v>0.21182748512648353</v>
      </c>
      <c r="P165" s="43">
        <f t="shared" si="127"/>
        <v>0.25962636964474484</v>
      </c>
      <c r="Q165" s="43">
        <f t="shared" si="128"/>
        <v>0.8873767863648554</v>
      </c>
      <c r="R165" s="43">
        <f t="shared" si="129"/>
        <v>-1.358830641136084</v>
      </c>
      <c r="S165" s="21">
        <f t="shared" si="130"/>
        <v>1682044.9198103084</v>
      </c>
      <c r="T165" s="22">
        <f t="shared" si="115"/>
        <v>3440119.4198103081</v>
      </c>
      <c r="U165" s="22">
        <f t="shared" si="116"/>
        <v>76029.580189691624</v>
      </c>
      <c r="V165" s="21">
        <f t="shared" si="131"/>
        <v>1385666</v>
      </c>
      <c r="W165" s="21">
        <f t="shared" si="132"/>
        <v>1301632</v>
      </c>
      <c r="X165" s="21">
        <f t="shared" si="133"/>
        <v>198000</v>
      </c>
      <c r="Y165" s="21" t="str">
        <f t="shared" si="134"/>
        <v/>
      </c>
      <c r="Z165" s="23">
        <f t="shared" si="117"/>
        <v>961766</v>
      </c>
      <c r="AA165" s="20">
        <f t="shared" si="118"/>
        <v>3</v>
      </c>
      <c r="AB165" s="1" t="s">
        <v>863</v>
      </c>
      <c r="AE165" s="53"/>
      <c r="AF165" s="57">
        <f t="shared" si="119"/>
        <v>0</v>
      </c>
    </row>
    <row r="166" spans="1:32" s="61" customFormat="1" ht="273" customHeight="1" x14ac:dyDescent="0.2">
      <c r="A166" s="74" t="s">
        <v>321</v>
      </c>
      <c r="B166" s="116" t="s">
        <v>322</v>
      </c>
      <c r="C166" s="78" t="s">
        <v>32</v>
      </c>
      <c r="D166" s="189">
        <v>500</v>
      </c>
      <c r="E166" s="222">
        <v>5199</v>
      </c>
      <c r="F166" s="183">
        <f t="shared" si="120"/>
        <v>2599500</v>
      </c>
      <c r="G166" s="191">
        <v>5073</v>
      </c>
      <c r="H166" s="184">
        <f t="shared" si="121"/>
        <v>2536500</v>
      </c>
      <c r="I166" s="188">
        <v>8573</v>
      </c>
      <c r="J166" s="224">
        <f t="shared" si="122"/>
        <v>4286500</v>
      </c>
      <c r="K166" s="192">
        <v>6500</v>
      </c>
      <c r="L166" s="220">
        <f t="shared" si="123"/>
        <v>3250000</v>
      </c>
      <c r="M166" s="85">
        <f t="shared" si="114"/>
        <v>5590.666666666667</v>
      </c>
      <c r="N166" s="230">
        <f t="shared" si="125"/>
        <v>6336.25</v>
      </c>
      <c r="O166" s="226">
        <f t="shared" si="126"/>
        <v>0.17948313276780425</v>
      </c>
      <c r="P166" s="226">
        <f t="shared" si="127"/>
        <v>0.19936871177747095</v>
      </c>
      <c r="Q166" s="226">
        <f t="shared" si="128"/>
        <v>-0.35300848293549025</v>
      </c>
      <c r="R166" s="226">
        <f t="shared" si="129"/>
        <v>-2.5843361609785065E-2</v>
      </c>
      <c r="S166" s="227">
        <f t="shared" si="130"/>
        <v>1624.7053835490708</v>
      </c>
      <c r="T166" s="228">
        <f t="shared" si="115"/>
        <v>7960.9553835490706</v>
      </c>
      <c r="U166" s="228">
        <f t="shared" si="116"/>
        <v>4711.5446164509294</v>
      </c>
      <c r="V166" s="227">
        <f t="shared" si="131"/>
        <v>5199</v>
      </c>
      <c r="W166" s="227">
        <f t="shared" si="132"/>
        <v>5073</v>
      </c>
      <c r="X166" s="227" t="str">
        <f t="shared" si="133"/>
        <v/>
      </c>
      <c r="Y166" s="227">
        <f t="shared" si="134"/>
        <v>6500</v>
      </c>
      <c r="Z166" s="86">
        <f t="shared" si="117"/>
        <v>5590.666666666667</v>
      </c>
      <c r="AA166" s="229">
        <f t="shared" si="118"/>
        <v>3</v>
      </c>
      <c r="AB166" s="73" t="s">
        <v>863</v>
      </c>
      <c r="AC166" s="73"/>
      <c r="AD166" s="73"/>
      <c r="AE166" s="235">
        <v>100</v>
      </c>
      <c r="AF166" s="236">
        <f t="shared" si="119"/>
        <v>559066.66666666674</v>
      </c>
    </row>
    <row r="167" spans="1:32" ht="15" hidden="1" x14ac:dyDescent="0.2">
      <c r="A167" s="5" t="s">
        <v>323</v>
      </c>
      <c r="B167" s="10" t="s">
        <v>324</v>
      </c>
      <c r="C167" s="11" t="s">
        <v>20</v>
      </c>
      <c r="D167" s="12">
        <v>10</v>
      </c>
      <c r="E167" s="36">
        <v>256232</v>
      </c>
      <c r="F167" s="35">
        <f t="shared" si="120"/>
        <v>2562320</v>
      </c>
      <c r="G167" s="40">
        <v>230633</v>
      </c>
      <c r="H167" s="25">
        <f t="shared" si="121"/>
        <v>2306330</v>
      </c>
      <c r="I167" s="16">
        <v>254000</v>
      </c>
      <c r="J167" s="17">
        <f t="shared" si="122"/>
        <v>2540000</v>
      </c>
      <c r="K167" s="28">
        <v>2017000</v>
      </c>
      <c r="L167" s="29">
        <f t="shared" si="123"/>
        <v>20170000</v>
      </c>
      <c r="M167" s="47">
        <f t="shared" si="114"/>
        <v>246955</v>
      </c>
      <c r="N167" s="46">
        <f t="shared" si="125"/>
        <v>689466.25</v>
      </c>
      <c r="O167" s="43">
        <f t="shared" si="126"/>
        <v>0.62836179435904227</v>
      </c>
      <c r="P167" s="43">
        <f t="shared" si="127"/>
        <v>0.66549051530803727</v>
      </c>
      <c r="Q167" s="43">
        <f t="shared" si="128"/>
        <v>0.63159908117329899</v>
      </c>
      <c r="R167" s="43">
        <f t="shared" si="129"/>
        <v>-1.9254513908403785</v>
      </c>
      <c r="S167" s="21">
        <f t="shared" si="130"/>
        <v>885098.22034181608</v>
      </c>
      <c r="T167" s="22">
        <f t="shared" si="115"/>
        <v>1574564.4703418161</v>
      </c>
      <c r="U167" s="22">
        <f t="shared" si="116"/>
        <v>-195631.97034181608</v>
      </c>
      <c r="V167" s="21">
        <f t="shared" si="131"/>
        <v>256232</v>
      </c>
      <c r="W167" s="21">
        <f t="shared" si="132"/>
        <v>230633</v>
      </c>
      <c r="X167" s="21">
        <f t="shared" si="133"/>
        <v>254000</v>
      </c>
      <c r="Y167" s="21" t="str">
        <f t="shared" si="134"/>
        <v/>
      </c>
      <c r="Z167" s="23">
        <f t="shared" si="117"/>
        <v>246955</v>
      </c>
      <c r="AA167" s="20">
        <f t="shared" si="118"/>
        <v>3</v>
      </c>
      <c r="AB167" s="1" t="s">
        <v>863</v>
      </c>
      <c r="AE167" s="53"/>
      <c r="AF167" s="57">
        <f t="shared" si="119"/>
        <v>0</v>
      </c>
    </row>
    <row r="168" spans="1:32" ht="38.25" hidden="1" x14ac:dyDescent="0.2">
      <c r="A168" s="5" t="s">
        <v>325</v>
      </c>
      <c r="B168" s="10" t="s">
        <v>326</v>
      </c>
      <c r="C168" s="11" t="s">
        <v>32</v>
      </c>
      <c r="D168" s="12">
        <v>250</v>
      </c>
      <c r="E168" s="36">
        <v>175668</v>
      </c>
      <c r="F168" s="35">
        <f t="shared" si="120"/>
        <v>43917000</v>
      </c>
      <c r="G168" s="40">
        <v>174622</v>
      </c>
      <c r="H168" s="25">
        <f t="shared" si="121"/>
        <v>43655500</v>
      </c>
      <c r="I168" s="15">
        <v>129500</v>
      </c>
      <c r="J168" s="17">
        <f t="shared" si="122"/>
        <v>32375000</v>
      </c>
      <c r="K168" s="28">
        <v>196000</v>
      </c>
      <c r="L168" s="29">
        <f t="shared" si="123"/>
        <v>49000000</v>
      </c>
      <c r="M168" s="47">
        <f t="shared" si="114"/>
        <v>182096.66666666666</v>
      </c>
      <c r="N168" s="46">
        <f t="shared" si="125"/>
        <v>168947.5</v>
      </c>
      <c r="O168" s="43">
        <f t="shared" si="126"/>
        <v>-3.9778629455896164E-2</v>
      </c>
      <c r="P168" s="43">
        <f t="shared" si="127"/>
        <v>-3.3587357019192243E-2</v>
      </c>
      <c r="Q168" s="43">
        <f t="shared" si="128"/>
        <v>0.23348969354385241</v>
      </c>
      <c r="R168" s="43">
        <f t="shared" si="129"/>
        <v>-0.160123707068764</v>
      </c>
      <c r="S168" s="21">
        <f t="shared" si="130"/>
        <v>28079.103042416911</v>
      </c>
      <c r="T168" s="22">
        <f t="shared" si="115"/>
        <v>197026.60304241691</v>
      </c>
      <c r="U168" s="22">
        <f t="shared" si="116"/>
        <v>140868.39695758309</v>
      </c>
      <c r="V168" s="21">
        <f t="shared" si="131"/>
        <v>175668</v>
      </c>
      <c r="W168" s="21">
        <f t="shared" si="132"/>
        <v>174622</v>
      </c>
      <c r="X168" s="21" t="str">
        <f t="shared" si="133"/>
        <v/>
      </c>
      <c r="Y168" s="21">
        <f t="shared" si="134"/>
        <v>196000</v>
      </c>
      <c r="Z168" s="23">
        <f t="shared" si="117"/>
        <v>182096.66666666666</v>
      </c>
      <c r="AA168" s="20">
        <f t="shared" si="118"/>
        <v>3</v>
      </c>
      <c r="AB168" s="1" t="s">
        <v>863</v>
      </c>
      <c r="AE168" s="53"/>
      <c r="AF168" s="57">
        <f t="shared" si="119"/>
        <v>0</v>
      </c>
    </row>
    <row r="169" spans="1:32" ht="38.25" hidden="1" x14ac:dyDescent="0.2">
      <c r="A169" s="5" t="s">
        <v>327</v>
      </c>
      <c r="B169" s="10" t="s">
        <v>328</v>
      </c>
      <c r="C169" s="11" t="s">
        <v>32</v>
      </c>
      <c r="D169" s="12">
        <v>250</v>
      </c>
      <c r="E169" s="36">
        <v>155791</v>
      </c>
      <c r="F169" s="35">
        <f t="shared" si="120"/>
        <v>38947750</v>
      </c>
      <c r="G169" s="40">
        <v>147816</v>
      </c>
      <c r="H169" s="25">
        <f t="shared" si="121"/>
        <v>36954000</v>
      </c>
      <c r="I169" s="15">
        <v>155000</v>
      </c>
      <c r="J169" s="17">
        <f t="shared" si="122"/>
        <v>38750000</v>
      </c>
      <c r="K169" s="28">
        <v>183700</v>
      </c>
      <c r="L169" s="29">
        <f t="shared" si="123"/>
        <v>45925000</v>
      </c>
      <c r="M169" s="47">
        <f t="shared" ref="M169:M170" si="135">N169</f>
        <v>160576.75</v>
      </c>
      <c r="N169" s="46">
        <f t="shared" si="125"/>
        <v>160576.75</v>
      </c>
      <c r="O169" s="43">
        <f t="shared" si="126"/>
        <v>2.9803505177430689E-2</v>
      </c>
      <c r="P169" s="43">
        <f t="shared" si="127"/>
        <v>7.9468229366953858E-2</v>
      </c>
      <c r="Q169" s="43">
        <f t="shared" si="128"/>
        <v>3.4729498510836732E-2</v>
      </c>
      <c r="R169" s="43">
        <f t="shared" si="129"/>
        <v>-0.14400123305522117</v>
      </c>
      <c r="S169" s="21">
        <f t="shared" si="130"/>
        <v>15827.454783276642</v>
      </c>
      <c r="T169" s="22">
        <f t="shared" si="115"/>
        <v>176404.20478327665</v>
      </c>
      <c r="U169" s="22">
        <f t="shared" si="116"/>
        <v>144749.29521672335</v>
      </c>
      <c r="V169" s="21">
        <f t="shared" si="131"/>
        <v>155791</v>
      </c>
      <c r="W169" s="21">
        <f t="shared" si="132"/>
        <v>147816</v>
      </c>
      <c r="X169" s="21">
        <f t="shared" si="133"/>
        <v>155000</v>
      </c>
      <c r="Y169" s="21" t="str">
        <f t="shared" si="134"/>
        <v/>
      </c>
      <c r="Z169" s="23">
        <f t="shared" si="117"/>
        <v>152869</v>
      </c>
      <c r="AA169" s="20">
        <f t="shared" si="118"/>
        <v>3</v>
      </c>
      <c r="AB169" s="44" t="s">
        <v>873</v>
      </c>
      <c r="AE169" s="53"/>
      <c r="AF169" s="57">
        <f t="shared" si="119"/>
        <v>0</v>
      </c>
    </row>
    <row r="170" spans="1:32" ht="25.5" hidden="1" x14ac:dyDescent="0.2">
      <c r="A170" s="5" t="s">
        <v>329</v>
      </c>
      <c r="B170" s="10" t="s">
        <v>330</v>
      </c>
      <c r="C170" s="11" t="s">
        <v>20</v>
      </c>
      <c r="D170" s="12">
        <v>100</v>
      </c>
      <c r="E170" s="36">
        <v>112568</v>
      </c>
      <c r="F170" s="35">
        <f t="shared" si="120"/>
        <v>11256800</v>
      </c>
      <c r="G170" s="40">
        <v>102853</v>
      </c>
      <c r="H170" s="25">
        <f t="shared" si="121"/>
        <v>10285300</v>
      </c>
      <c r="I170" s="16">
        <v>89000</v>
      </c>
      <c r="J170" s="17">
        <f t="shared" si="122"/>
        <v>8900000</v>
      </c>
      <c r="K170" s="28">
        <v>108700</v>
      </c>
      <c r="L170" s="29">
        <f t="shared" si="123"/>
        <v>10870000</v>
      </c>
      <c r="M170" s="47">
        <f t="shared" si="135"/>
        <v>103280.25</v>
      </c>
      <c r="N170" s="46">
        <f t="shared" si="125"/>
        <v>103280.25</v>
      </c>
      <c r="O170" s="43">
        <f t="shared" si="126"/>
        <v>-8.9927648316110886E-2</v>
      </c>
      <c r="P170" s="43">
        <f t="shared" si="127"/>
        <v>4.1368025348506032E-3</v>
      </c>
      <c r="Q170" s="43">
        <f t="shared" si="128"/>
        <v>0.13826699683627797</v>
      </c>
      <c r="R170" s="43">
        <f t="shared" si="129"/>
        <v>-5.2476151055017795E-2</v>
      </c>
      <c r="S170" s="21">
        <f t="shared" si="130"/>
        <v>10323.824755551273</v>
      </c>
      <c r="T170" s="22">
        <f t="shared" si="115"/>
        <v>113604.07475555128</v>
      </c>
      <c r="U170" s="22">
        <f t="shared" si="116"/>
        <v>92956.425244448721</v>
      </c>
      <c r="V170" s="21">
        <f t="shared" si="131"/>
        <v>112568</v>
      </c>
      <c r="W170" s="21">
        <f t="shared" si="132"/>
        <v>102853</v>
      </c>
      <c r="X170" s="21" t="str">
        <f t="shared" si="133"/>
        <v/>
      </c>
      <c r="Y170" s="21">
        <f t="shared" si="134"/>
        <v>108700</v>
      </c>
      <c r="Z170" s="23">
        <f t="shared" si="117"/>
        <v>108040.33333333333</v>
      </c>
      <c r="AA170" s="20">
        <f t="shared" si="118"/>
        <v>3</v>
      </c>
      <c r="AB170" s="44" t="s">
        <v>873</v>
      </c>
      <c r="AE170" s="53"/>
      <c r="AF170" s="57">
        <f t="shared" si="119"/>
        <v>0</v>
      </c>
    </row>
    <row r="171" spans="1:32" s="61" customFormat="1" ht="273" customHeight="1" x14ac:dyDescent="0.2">
      <c r="A171" s="74" t="s">
        <v>331</v>
      </c>
      <c r="B171" s="116" t="s">
        <v>332</v>
      </c>
      <c r="C171" s="78" t="s">
        <v>20</v>
      </c>
      <c r="D171" s="189">
        <v>50</v>
      </c>
      <c r="E171" s="222">
        <v>115741</v>
      </c>
      <c r="F171" s="183">
        <f t="shared" si="120"/>
        <v>5787050</v>
      </c>
      <c r="G171" s="191">
        <v>116496</v>
      </c>
      <c r="H171" s="184">
        <f t="shared" si="121"/>
        <v>5824800</v>
      </c>
      <c r="I171" s="188">
        <v>180200</v>
      </c>
      <c r="J171" s="224">
        <f t="shared" si="122"/>
        <v>9010000</v>
      </c>
      <c r="K171" s="192">
        <v>467000</v>
      </c>
      <c r="L171" s="220">
        <f t="shared" si="123"/>
        <v>23350000</v>
      </c>
      <c r="M171" s="85">
        <f t="shared" si="114"/>
        <v>137479</v>
      </c>
      <c r="N171" s="230">
        <f t="shared" si="125"/>
        <v>219859.25</v>
      </c>
      <c r="O171" s="226">
        <f t="shared" si="126"/>
        <v>0.47356774845725158</v>
      </c>
      <c r="P171" s="226">
        <f t="shared" si="127"/>
        <v>0.47013373328618191</v>
      </c>
      <c r="Q171" s="226">
        <f t="shared" si="128"/>
        <v>0.18038472340827139</v>
      </c>
      <c r="R171" s="226">
        <f t="shared" si="129"/>
        <v>-1.1240862051517051</v>
      </c>
      <c r="S171" s="227">
        <f t="shared" si="130"/>
        <v>167507.19174088218</v>
      </c>
      <c r="T171" s="228">
        <f t="shared" si="115"/>
        <v>387366.44174088218</v>
      </c>
      <c r="U171" s="228">
        <f t="shared" si="116"/>
        <v>52352.058259117824</v>
      </c>
      <c r="V171" s="227">
        <f t="shared" si="131"/>
        <v>115741</v>
      </c>
      <c r="W171" s="227">
        <f t="shared" si="132"/>
        <v>116496</v>
      </c>
      <c r="X171" s="227">
        <f t="shared" si="133"/>
        <v>180200</v>
      </c>
      <c r="Y171" s="227" t="str">
        <f t="shared" si="134"/>
        <v/>
      </c>
      <c r="Z171" s="86">
        <f t="shared" si="117"/>
        <v>137479</v>
      </c>
      <c r="AA171" s="229">
        <f t="shared" si="118"/>
        <v>3</v>
      </c>
      <c r="AB171" s="73" t="s">
        <v>863</v>
      </c>
      <c r="AC171" s="73"/>
      <c r="AD171" s="73"/>
      <c r="AE171" s="235">
        <v>20</v>
      </c>
      <c r="AF171" s="236">
        <f t="shared" si="119"/>
        <v>2749580</v>
      </c>
    </row>
    <row r="172" spans="1:32" ht="63.75" hidden="1" x14ac:dyDescent="0.2">
      <c r="A172" s="5" t="s">
        <v>333</v>
      </c>
      <c r="B172" s="10" t="s">
        <v>334</v>
      </c>
      <c r="C172" s="11" t="s">
        <v>20</v>
      </c>
      <c r="D172" s="12">
        <v>50</v>
      </c>
      <c r="E172" s="36">
        <v>51725</v>
      </c>
      <c r="F172" s="35">
        <f t="shared" si="120"/>
        <v>2586250</v>
      </c>
      <c r="G172" s="40">
        <v>50171</v>
      </c>
      <c r="H172" s="25">
        <f t="shared" si="121"/>
        <v>2508550</v>
      </c>
      <c r="I172" s="16">
        <v>64800</v>
      </c>
      <c r="J172" s="17">
        <f t="shared" si="122"/>
        <v>3240000</v>
      </c>
      <c r="K172" s="28">
        <v>332900</v>
      </c>
      <c r="L172" s="29">
        <f t="shared" si="123"/>
        <v>16645000</v>
      </c>
      <c r="M172" s="47">
        <f t="shared" si="114"/>
        <v>55565.333333333336</v>
      </c>
      <c r="N172" s="46">
        <f t="shared" si="125"/>
        <v>124899</v>
      </c>
      <c r="O172" s="43">
        <f t="shared" si="126"/>
        <v>0.58586537922641502</v>
      </c>
      <c r="P172" s="43">
        <f t="shared" si="127"/>
        <v>0.59830743240538353</v>
      </c>
      <c r="Q172" s="43">
        <f t="shared" si="128"/>
        <v>0.48118079408161796</v>
      </c>
      <c r="R172" s="43">
        <f t="shared" si="129"/>
        <v>-1.6653536057134164</v>
      </c>
      <c r="S172" s="21">
        <f t="shared" si="130"/>
        <v>138822.44542580281</v>
      </c>
      <c r="T172" s="22">
        <f t="shared" si="115"/>
        <v>263721.44542580284</v>
      </c>
      <c r="U172" s="22">
        <f t="shared" si="116"/>
        <v>-13923.445425802813</v>
      </c>
      <c r="V172" s="21">
        <f t="shared" si="131"/>
        <v>51725</v>
      </c>
      <c r="W172" s="21">
        <f t="shared" si="132"/>
        <v>50171</v>
      </c>
      <c r="X172" s="21">
        <f t="shared" si="133"/>
        <v>64800</v>
      </c>
      <c r="Y172" s="21" t="str">
        <f t="shared" si="134"/>
        <v/>
      </c>
      <c r="Z172" s="23">
        <f t="shared" si="117"/>
        <v>55565.333333333336</v>
      </c>
      <c r="AA172" s="20">
        <f t="shared" si="118"/>
        <v>3</v>
      </c>
      <c r="AB172" s="1" t="s">
        <v>863</v>
      </c>
      <c r="AE172" s="53"/>
      <c r="AF172" s="57">
        <f t="shared" si="119"/>
        <v>0</v>
      </c>
    </row>
    <row r="173" spans="1:32" s="61" customFormat="1" ht="273" customHeight="1" x14ac:dyDescent="0.2">
      <c r="A173" s="74" t="s">
        <v>335</v>
      </c>
      <c r="B173" s="116" t="s">
        <v>336</v>
      </c>
      <c r="C173" s="78" t="s">
        <v>20</v>
      </c>
      <c r="D173" s="189">
        <v>50</v>
      </c>
      <c r="E173" s="222">
        <v>47658</v>
      </c>
      <c r="F173" s="183">
        <f t="shared" si="120"/>
        <v>2382900</v>
      </c>
      <c r="G173" s="191">
        <v>48368</v>
      </c>
      <c r="H173" s="184">
        <f t="shared" si="121"/>
        <v>2418400</v>
      </c>
      <c r="I173" s="188">
        <v>45900</v>
      </c>
      <c r="J173" s="224">
        <f t="shared" si="122"/>
        <v>2295000</v>
      </c>
      <c r="K173" s="192">
        <v>135000</v>
      </c>
      <c r="L173" s="220">
        <f t="shared" si="123"/>
        <v>6750000</v>
      </c>
      <c r="M173" s="85">
        <f t="shared" si="114"/>
        <v>47308.666666666664</v>
      </c>
      <c r="N173" s="230">
        <f t="shared" si="125"/>
        <v>69231.5</v>
      </c>
      <c r="O173" s="226">
        <f t="shared" si="126"/>
        <v>0.31161393296404094</v>
      </c>
      <c r="P173" s="226">
        <f t="shared" si="127"/>
        <v>0.30135848566042911</v>
      </c>
      <c r="Q173" s="226">
        <f t="shared" si="128"/>
        <v>0.33700699825946279</v>
      </c>
      <c r="R173" s="226">
        <f t="shared" si="129"/>
        <v>-0.94997941688393284</v>
      </c>
      <c r="S173" s="227">
        <f t="shared" si="130"/>
        <v>43857.937400201576</v>
      </c>
      <c r="T173" s="228">
        <f t="shared" si="115"/>
        <v>113089.43740020157</v>
      </c>
      <c r="U173" s="228">
        <f t="shared" si="116"/>
        <v>25373.562599798424</v>
      </c>
      <c r="V173" s="227">
        <f t="shared" si="131"/>
        <v>47658</v>
      </c>
      <c r="W173" s="227">
        <f t="shared" si="132"/>
        <v>48368</v>
      </c>
      <c r="X173" s="227">
        <f t="shared" si="133"/>
        <v>45900</v>
      </c>
      <c r="Y173" s="227" t="str">
        <f t="shared" si="134"/>
        <v/>
      </c>
      <c r="Z173" s="86">
        <f t="shared" si="117"/>
        <v>47308.666666666664</v>
      </c>
      <c r="AA173" s="229">
        <f t="shared" si="118"/>
        <v>3</v>
      </c>
      <c r="AB173" s="73" t="s">
        <v>863</v>
      </c>
      <c r="AC173" s="73"/>
      <c r="AD173" s="73"/>
      <c r="AE173" s="235">
        <v>40</v>
      </c>
      <c r="AF173" s="236">
        <f t="shared" si="119"/>
        <v>1892346.6666666665</v>
      </c>
    </row>
    <row r="174" spans="1:32" ht="51" hidden="1" x14ac:dyDescent="0.2">
      <c r="A174" s="5" t="s">
        <v>337</v>
      </c>
      <c r="B174" s="10" t="s">
        <v>338</v>
      </c>
      <c r="C174" s="11" t="s">
        <v>20</v>
      </c>
      <c r="D174" s="12">
        <v>50</v>
      </c>
      <c r="E174" s="36">
        <v>38699</v>
      </c>
      <c r="F174" s="35">
        <f t="shared" si="120"/>
        <v>1934950</v>
      </c>
      <c r="G174" s="40">
        <v>36062</v>
      </c>
      <c r="H174" s="25">
        <f t="shared" si="121"/>
        <v>1803100</v>
      </c>
      <c r="I174" s="16">
        <v>42500</v>
      </c>
      <c r="J174" s="17">
        <f t="shared" si="122"/>
        <v>2125000</v>
      </c>
      <c r="K174" s="28">
        <v>358000</v>
      </c>
      <c r="L174" s="29">
        <f t="shared" si="123"/>
        <v>17900000</v>
      </c>
      <c r="M174" s="47">
        <f t="shared" si="114"/>
        <v>39087</v>
      </c>
      <c r="N174" s="46">
        <f t="shared" si="125"/>
        <v>118815.25</v>
      </c>
      <c r="O174" s="43">
        <f t="shared" si="126"/>
        <v>0.6742926518271013</v>
      </c>
      <c r="P174" s="43">
        <f t="shared" si="127"/>
        <v>0.69648677253130387</v>
      </c>
      <c r="Q174" s="43">
        <f t="shared" si="128"/>
        <v>0.64230180890079347</v>
      </c>
      <c r="R174" s="43">
        <f t="shared" si="129"/>
        <v>-2.0130812332591987</v>
      </c>
      <c r="S174" s="21">
        <f t="shared" si="130"/>
        <v>159478.39552193269</v>
      </c>
      <c r="T174" s="22">
        <f t="shared" si="115"/>
        <v>278293.64552193269</v>
      </c>
      <c r="U174" s="22">
        <f t="shared" si="116"/>
        <v>-40663.145521932689</v>
      </c>
      <c r="V174" s="21">
        <f t="shared" si="131"/>
        <v>38699</v>
      </c>
      <c r="W174" s="21">
        <f t="shared" si="132"/>
        <v>36062</v>
      </c>
      <c r="X174" s="21">
        <f t="shared" si="133"/>
        <v>42500</v>
      </c>
      <c r="Y174" s="21" t="str">
        <f t="shared" si="134"/>
        <v/>
      </c>
      <c r="Z174" s="23">
        <f t="shared" si="117"/>
        <v>39087</v>
      </c>
      <c r="AA174" s="20">
        <f t="shared" si="118"/>
        <v>3</v>
      </c>
      <c r="AB174" s="1" t="s">
        <v>863</v>
      </c>
      <c r="AE174" s="53"/>
      <c r="AF174" s="57">
        <f t="shared" si="119"/>
        <v>0</v>
      </c>
    </row>
    <row r="175" spans="1:32" s="61" customFormat="1" ht="273" customHeight="1" x14ac:dyDescent="0.2">
      <c r="A175" s="74" t="s">
        <v>339</v>
      </c>
      <c r="B175" s="116" t="s">
        <v>340</v>
      </c>
      <c r="C175" s="78" t="s">
        <v>20</v>
      </c>
      <c r="D175" s="189">
        <v>100</v>
      </c>
      <c r="E175" s="222">
        <v>89234</v>
      </c>
      <c r="F175" s="183">
        <f t="shared" si="120"/>
        <v>8923400</v>
      </c>
      <c r="G175" s="191">
        <v>96716</v>
      </c>
      <c r="H175" s="184">
        <f t="shared" si="121"/>
        <v>9671600</v>
      </c>
      <c r="I175" s="188">
        <v>208900</v>
      </c>
      <c r="J175" s="224">
        <f t="shared" si="122"/>
        <v>20890000</v>
      </c>
      <c r="K175" s="192">
        <v>140000</v>
      </c>
      <c r="L175" s="220">
        <f t="shared" si="123"/>
        <v>14000000</v>
      </c>
      <c r="M175" s="85">
        <f t="shared" si="114"/>
        <v>108650</v>
      </c>
      <c r="N175" s="230">
        <f t="shared" si="125"/>
        <v>133712.5</v>
      </c>
      <c r="O175" s="226">
        <f t="shared" si="126"/>
        <v>0.33264279704590072</v>
      </c>
      <c r="P175" s="226">
        <f t="shared" si="127"/>
        <v>0.27668692156679442</v>
      </c>
      <c r="Q175" s="226">
        <f t="shared" si="128"/>
        <v>-0.56230718893147613</v>
      </c>
      <c r="R175" s="226">
        <f t="shared" si="129"/>
        <v>-4.7022529681219005E-2</v>
      </c>
      <c r="S175" s="227">
        <f t="shared" si="130"/>
        <v>54893.141001403812</v>
      </c>
      <c r="T175" s="228">
        <f t="shared" si="115"/>
        <v>188605.6410014038</v>
      </c>
      <c r="U175" s="228">
        <f t="shared" si="116"/>
        <v>78819.358998596188</v>
      </c>
      <c r="V175" s="227">
        <f t="shared" si="131"/>
        <v>89234</v>
      </c>
      <c r="W175" s="227">
        <f t="shared" si="132"/>
        <v>96716</v>
      </c>
      <c r="X175" s="227" t="str">
        <f t="shared" si="133"/>
        <v/>
      </c>
      <c r="Y175" s="227">
        <f t="shared" si="134"/>
        <v>140000</v>
      </c>
      <c r="Z175" s="86">
        <f t="shared" si="117"/>
        <v>108650</v>
      </c>
      <c r="AA175" s="229">
        <f t="shared" si="118"/>
        <v>3</v>
      </c>
      <c r="AB175" s="73" t="s">
        <v>863</v>
      </c>
      <c r="AC175" s="73"/>
      <c r="AD175" s="73"/>
      <c r="AE175" s="235">
        <v>5</v>
      </c>
      <c r="AF175" s="236">
        <f t="shared" si="119"/>
        <v>543250</v>
      </c>
    </row>
    <row r="176" spans="1:32" ht="15" hidden="1" x14ac:dyDescent="0.2">
      <c r="A176" s="5" t="s">
        <v>341</v>
      </c>
      <c r="B176" s="10" t="s">
        <v>342</v>
      </c>
      <c r="C176" s="11" t="s">
        <v>20</v>
      </c>
      <c r="D176" s="12">
        <v>2</v>
      </c>
      <c r="E176" s="36">
        <v>1578666</v>
      </c>
      <c r="F176" s="35">
        <f t="shared" si="120"/>
        <v>3157332</v>
      </c>
      <c r="G176" s="40">
        <v>1594398</v>
      </c>
      <c r="H176" s="25">
        <f t="shared" si="121"/>
        <v>3188796</v>
      </c>
      <c r="I176" s="16">
        <v>2400000</v>
      </c>
      <c r="J176" s="17">
        <f t="shared" si="122"/>
        <v>4800000</v>
      </c>
      <c r="K176" s="28">
        <v>5150000</v>
      </c>
      <c r="L176" s="29">
        <f t="shared" si="123"/>
        <v>10300000</v>
      </c>
      <c r="M176" s="47">
        <f t="shared" si="114"/>
        <v>1857688</v>
      </c>
      <c r="N176" s="46">
        <f t="shared" si="125"/>
        <v>2680766</v>
      </c>
      <c r="O176" s="43">
        <f t="shared" si="126"/>
        <v>0.41111383835814097</v>
      </c>
      <c r="P176" s="43">
        <f t="shared" si="127"/>
        <v>0.4052453664363096</v>
      </c>
      <c r="Q176" s="43">
        <f t="shared" si="128"/>
        <v>0.10473349781368457</v>
      </c>
      <c r="R176" s="43">
        <f t="shared" si="129"/>
        <v>-0.92109270260813503</v>
      </c>
      <c r="S176" s="21">
        <f t="shared" si="130"/>
        <v>1690243.1713549385</v>
      </c>
      <c r="T176" s="22">
        <f t="shared" si="115"/>
        <v>4371009.1713549383</v>
      </c>
      <c r="U176" s="22">
        <f t="shared" si="116"/>
        <v>990522.82864506147</v>
      </c>
      <c r="V176" s="21">
        <f t="shared" si="131"/>
        <v>1578666</v>
      </c>
      <c r="W176" s="21">
        <f t="shared" si="132"/>
        <v>1594398</v>
      </c>
      <c r="X176" s="21">
        <f t="shared" si="133"/>
        <v>2400000</v>
      </c>
      <c r="Y176" s="21" t="str">
        <f t="shared" si="134"/>
        <v/>
      </c>
      <c r="Z176" s="23">
        <f t="shared" si="117"/>
        <v>1857688</v>
      </c>
      <c r="AA176" s="20">
        <f t="shared" si="118"/>
        <v>3</v>
      </c>
      <c r="AB176" s="1" t="s">
        <v>863</v>
      </c>
      <c r="AE176" s="53"/>
      <c r="AF176" s="57">
        <f t="shared" si="119"/>
        <v>0</v>
      </c>
    </row>
    <row r="177" spans="1:32" ht="15" hidden="1" x14ac:dyDescent="0.2">
      <c r="A177" s="5" t="s">
        <v>343</v>
      </c>
      <c r="B177" s="10" t="s">
        <v>344</v>
      </c>
      <c r="C177" s="11" t="s">
        <v>20</v>
      </c>
      <c r="D177" s="12">
        <v>2</v>
      </c>
      <c r="E177" s="36">
        <v>1382570</v>
      </c>
      <c r="F177" s="35">
        <f t="shared" si="120"/>
        <v>2765140</v>
      </c>
      <c r="G177" s="40">
        <v>1254024</v>
      </c>
      <c r="H177" s="25">
        <f t="shared" si="121"/>
        <v>2508048</v>
      </c>
      <c r="I177" s="16">
        <v>1529000</v>
      </c>
      <c r="J177" s="17">
        <f t="shared" si="122"/>
        <v>3058000</v>
      </c>
      <c r="K177" s="28">
        <v>5138000</v>
      </c>
      <c r="L177" s="29">
        <f t="shared" si="123"/>
        <v>10276000</v>
      </c>
      <c r="M177" s="47">
        <f t="shared" si="114"/>
        <v>1388531.3333333333</v>
      </c>
      <c r="N177" s="46">
        <f t="shared" si="125"/>
        <v>2325898.5</v>
      </c>
      <c r="O177" s="43">
        <f t="shared" si="126"/>
        <v>0.4055759526909708</v>
      </c>
      <c r="P177" s="43">
        <f t="shared" si="127"/>
        <v>0.46084319672591045</v>
      </c>
      <c r="Q177" s="43">
        <f t="shared" si="128"/>
        <v>0.34261963709938337</v>
      </c>
      <c r="R177" s="43">
        <f t="shared" si="129"/>
        <v>-1.2090387865162646</v>
      </c>
      <c r="S177" s="21">
        <f t="shared" si="130"/>
        <v>1878097.0571535965</v>
      </c>
      <c r="T177" s="22">
        <f t="shared" si="115"/>
        <v>4203995.5571535965</v>
      </c>
      <c r="U177" s="22">
        <f t="shared" si="116"/>
        <v>447801.44284640346</v>
      </c>
      <c r="V177" s="21">
        <f t="shared" si="131"/>
        <v>1382570</v>
      </c>
      <c r="W177" s="21">
        <f t="shared" si="132"/>
        <v>1254024</v>
      </c>
      <c r="X177" s="21">
        <f t="shared" si="133"/>
        <v>1529000</v>
      </c>
      <c r="Y177" s="21" t="str">
        <f t="shared" si="134"/>
        <v/>
      </c>
      <c r="Z177" s="23">
        <f t="shared" si="117"/>
        <v>1388531.3333333333</v>
      </c>
      <c r="AA177" s="20">
        <f t="shared" si="118"/>
        <v>3</v>
      </c>
      <c r="AB177" s="1" t="s">
        <v>863</v>
      </c>
      <c r="AE177" s="53"/>
      <c r="AF177" s="57">
        <f t="shared" si="119"/>
        <v>0</v>
      </c>
    </row>
    <row r="178" spans="1:32" ht="16.5" hidden="1" customHeight="1" x14ac:dyDescent="0.2">
      <c r="A178" s="5" t="s">
        <v>345</v>
      </c>
      <c r="B178" s="10" t="s">
        <v>346</v>
      </c>
      <c r="C178" s="11" t="s">
        <v>20</v>
      </c>
      <c r="D178" s="12">
        <v>10</v>
      </c>
      <c r="E178" s="36">
        <v>154214</v>
      </c>
      <c r="F178" s="35">
        <f t="shared" si="120"/>
        <v>1542140</v>
      </c>
      <c r="G178" s="40">
        <v>149364</v>
      </c>
      <c r="H178" s="25">
        <f t="shared" si="121"/>
        <v>1493640</v>
      </c>
      <c r="I178" s="16">
        <v>149500</v>
      </c>
      <c r="J178" s="17">
        <f t="shared" si="122"/>
        <v>1495000</v>
      </c>
      <c r="K178" s="28">
        <v>700000</v>
      </c>
      <c r="L178" s="29">
        <f t="shared" si="123"/>
        <v>7000000</v>
      </c>
      <c r="M178" s="47">
        <f t="shared" si="114"/>
        <v>151026</v>
      </c>
      <c r="N178" s="46">
        <f t="shared" si="125"/>
        <v>288269.5</v>
      </c>
      <c r="O178" s="43">
        <f t="shared" si="126"/>
        <v>0.46503532284893134</v>
      </c>
      <c r="P178" s="43">
        <f t="shared" si="127"/>
        <v>0.48185985683535715</v>
      </c>
      <c r="Q178" s="43">
        <f t="shared" si="128"/>
        <v>0.4813880760885213</v>
      </c>
      <c r="R178" s="43">
        <f t="shared" si="129"/>
        <v>-1.42828325577281</v>
      </c>
      <c r="S178" s="21">
        <f t="shared" si="130"/>
        <v>274496.26213059202</v>
      </c>
      <c r="T178" s="22">
        <f t="shared" si="115"/>
        <v>562765.76213059202</v>
      </c>
      <c r="U178" s="22">
        <f t="shared" si="116"/>
        <v>13773.237869407982</v>
      </c>
      <c r="V178" s="21">
        <f t="shared" si="131"/>
        <v>154214</v>
      </c>
      <c r="W178" s="21">
        <f t="shared" si="132"/>
        <v>149364</v>
      </c>
      <c r="X178" s="21">
        <f t="shared" si="133"/>
        <v>149500</v>
      </c>
      <c r="Y178" s="21" t="str">
        <f t="shared" si="134"/>
        <v/>
      </c>
      <c r="Z178" s="23">
        <f t="shared" si="117"/>
        <v>151026</v>
      </c>
      <c r="AA178" s="20">
        <f t="shared" si="118"/>
        <v>3</v>
      </c>
      <c r="AB178" s="1" t="s">
        <v>863</v>
      </c>
      <c r="AE178" s="53"/>
      <c r="AF178" s="57">
        <f t="shared" si="119"/>
        <v>0</v>
      </c>
    </row>
    <row r="179" spans="1:32" ht="15" hidden="1" x14ac:dyDescent="0.2">
      <c r="A179" s="5" t="s">
        <v>347</v>
      </c>
      <c r="B179" s="10" t="s">
        <v>348</v>
      </c>
      <c r="C179" s="11" t="s">
        <v>20</v>
      </c>
      <c r="D179" s="12">
        <v>10</v>
      </c>
      <c r="E179" s="36">
        <v>256117</v>
      </c>
      <c r="F179" s="35">
        <f t="shared" si="120"/>
        <v>2561170</v>
      </c>
      <c r="G179" s="40">
        <v>259766</v>
      </c>
      <c r="H179" s="25">
        <f t="shared" si="121"/>
        <v>2597660</v>
      </c>
      <c r="I179" s="16">
        <v>126000</v>
      </c>
      <c r="J179" s="17">
        <f t="shared" si="122"/>
        <v>1260000</v>
      </c>
      <c r="K179" s="28">
        <v>395000</v>
      </c>
      <c r="L179" s="29">
        <f t="shared" si="123"/>
        <v>3950000</v>
      </c>
      <c r="M179" s="47">
        <f t="shared" si="114"/>
        <v>257941.5</v>
      </c>
      <c r="N179" s="46">
        <f t="shared" si="125"/>
        <v>259220.75</v>
      </c>
      <c r="O179" s="43">
        <f t="shared" si="126"/>
        <v>1.1973385618242349E-2</v>
      </c>
      <c r="P179" s="43">
        <f t="shared" si="127"/>
        <v>-2.1034195757863028E-3</v>
      </c>
      <c r="Q179" s="43">
        <f t="shared" si="128"/>
        <v>0.51392780091871504</v>
      </c>
      <c r="R179" s="43">
        <f t="shared" si="129"/>
        <v>-0.52379776696117109</v>
      </c>
      <c r="S179" s="21">
        <f t="shared" si="130"/>
        <v>109838.82665486129</v>
      </c>
      <c r="T179" s="22">
        <f t="shared" si="115"/>
        <v>369059.57665486127</v>
      </c>
      <c r="U179" s="22">
        <f t="shared" si="116"/>
        <v>149381.92334513873</v>
      </c>
      <c r="V179" s="21">
        <f t="shared" si="131"/>
        <v>256117</v>
      </c>
      <c r="W179" s="21">
        <f t="shared" si="132"/>
        <v>259766</v>
      </c>
      <c r="X179" s="21" t="str">
        <f t="shared" si="133"/>
        <v/>
      </c>
      <c r="Y179" s="21" t="str">
        <f t="shared" si="134"/>
        <v/>
      </c>
      <c r="Z179" s="23">
        <f t="shared" si="117"/>
        <v>257941.5</v>
      </c>
      <c r="AA179" s="20">
        <f t="shared" si="118"/>
        <v>2</v>
      </c>
      <c r="AB179" s="1" t="s">
        <v>863</v>
      </c>
      <c r="AE179" s="53"/>
      <c r="AF179" s="57">
        <f t="shared" si="119"/>
        <v>0</v>
      </c>
    </row>
    <row r="180" spans="1:32" ht="15" hidden="1" x14ac:dyDescent="0.2">
      <c r="A180" s="5" t="s">
        <v>349</v>
      </c>
      <c r="B180" s="10" t="s">
        <v>350</v>
      </c>
      <c r="C180" s="11" t="s">
        <v>20</v>
      </c>
      <c r="D180" s="12">
        <v>100</v>
      </c>
      <c r="E180" s="36">
        <v>100424</v>
      </c>
      <c r="F180" s="35">
        <f t="shared" si="120"/>
        <v>10042400</v>
      </c>
      <c r="G180" s="40">
        <v>99324</v>
      </c>
      <c r="H180" s="25">
        <f t="shared" si="121"/>
        <v>9932400</v>
      </c>
      <c r="I180" s="16">
        <v>29850</v>
      </c>
      <c r="J180" s="17">
        <f t="shared" si="122"/>
        <v>2985000</v>
      </c>
      <c r="K180" s="28">
        <v>59000</v>
      </c>
      <c r="L180" s="29">
        <f t="shared" si="123"/>
        <v>5900000</v>
      </c>
      <c r="M180" s="47">
        <f t="shared" si="114"/>
        <v>86249.333333333328</v>
      </c>
      <c r="N180" s="46">
        <f t="shared" si="125"/>
        <v>72149.5</v>
      </c>
      <c r="O180" s="43">
        <f t="shared" si="126"/>
        <v>-0.3918876776692839</v>
      </c>
      <c r="P180" s="43">
        <f t="shared" si="127"/>
        <v>-0.37664155676754518</v>
      </c>
      <c r="Q180" s="43">
        <f t="shared" si="128"/>
        <v>0.58627571916645294</v>
      </c>
      <c r="R180" s="43">
        <f t="shared" si="129"/>
        <v>0.18225351527037614</v>
      </c>
      <c r="S180" s="21">
        <f t="shared" si="130"/>
        <v>34156.784836007813</v>
      </c>
      <c r="T180" s="22">
        <f t="shared" si="115"/>
        <v>106306.28483600781</v>
      </c>
      <c r="U180" s="22">
        <f t="shared" si="116"/>
        <v>37992.715163992187</v>
      </c>
      <c r="V180" s="21">
        <f t="shared" si="131"/>
        <v>100424</v>
      </c>
      <c r="W180" s="21">
        <f t="shared" si="132"/>
        <v>99324</v>
      </c>
      <c r="X180" s="21" t="str">
        <f t="shared" si="133"/>
        <v/>
      </c>
      <c r="Y180" s="21">
        <f t="shared" si="134"/>
        <v>59000</v>
      </c>
      <c r="Z180" s="23">
        <f t="shared" si="117"/>
        <v>86249.333333333328</v>
      </c>
      <c r="AA180" s="20">
        <f t="shared" si="118"/>
        <v>3</v>
      </c>
      <c r="AB180" s="1" t="s">
        <v>863</v>
      </c>
      <c r="AE180" s="53"/>
      <c r="AF180" s="57">
        <f t="shared" si="119"/>
        <v>0</v>
      </c>
    </row>
    <row r="181" spans="1:32" ht="15" hidden="1" x14ac:dyDescent="0.2">
      <c r="A181" s="5" t="s">
        <v>351</v>
      </c>
      <c r="B181" s="10" t="s">
        <v>352</v>
      </c>
      <c r="C181" s="11" t="s">
        <v>32</v>
      </c>
      <c r="D181" s="12">
        <v>500</v>
      </c>
      <c r="E181" s="36">
        <v>43255</v>
      </c>
      <c r="F181" s="35">
        <f t="shared" si="120"/>
        <v>21627500</v>
      </c>
      <c r="G181" s="40">
        <v>42366</v>
      </c>
      <c r="H181" s="25">
        <f t="shared" si="121"/>
        <v>21183000</v>
      </c>
      <c r="I181" s="16">
        <v>16800</v>
      </c>
      <c r="J181" s="17">
        <f t="shared" si="122"/>
        <v>8400000</v>
      </c>
      <c r="K181" s="28">
        <v>7600</v>
      </c>
      <c r="L181" s="29">
        <f t="shared" si="123"/>
        <v>3800000</v>
      </c>
      <c r="M181" s="47">
        <f t="shared" si="114"/>
        <v>34140.333333333336</v>
      </c>
      <c r="N181" s="46">
        <f t="shared" si="125"/>
        <v>27505.25</v>
      </c>
      <c r="O181" s="43">
        <f t="shared" si="126"/>
        <v>-0.57260886558020752</v>
      </c>
      <c r="P181" s="43">
        <f t="shared" si="127"/>
        <v>-0.54028776324519856</v>
      </c>
      <c r="Q181" s="43">
        <f t="shared" si="128"/>
        <v>0.3892075149289681</v>
      </c>
      <c r="R181" s="43">
        <f t="shared" si="129"/>
        <v>0.72368911389643797</v>
      </c>
      <c r="S181" s="21">
        <f t="shared" si="130"/>
        <v>18071.320471491101</v>
      </c>
      <c r="T181" s="22">
        <f t="shared" si="115"/>
        <v>45576.570471491097</v>
      </c>
      <c r="U181" s="22">
        <f t="shared" si="116"/>
        <v>9433.9295285088992</v>
      </c>
      <c r="V181" s="21">
        <f t="shared" si="131"/>
        <v>43255</v>
      </c>
      <c r="W181" s="21">
        <f t="shared" si="132"/>
        <v>42366</v>
      </c>
      <c r="X181" s="21">
        <f t="shared" si="133"/>
        <v>16800</v>
      </c>
      <c r="Y181" s="21" t="str">
        <f t="shared" si="134"/>
        <v/>
      </c>
      <c r="Z181" s="23">
        <f t="shared" si="117"/>
        <v>34140.333333333336</v>
      </c>
      <c r="AA181" s="20">
        <f t="shared" si="118"/>
        <v>3</v>
      </c>
      <c r="AB181" s="1" t="s">
        <v>863</v>
      </c>
      <c r="AE181" s="53"/>
      <c r="AF181" s="57">
        <f t="shared" si="119"/>
        <v>0</v>
      </c>
    </row>
    <row r="182" spans="1:32" ht="15" hidden="1" x14ac:dyDescent="0.2">
      <c r="A182" s="5" t="s">
        <v>353</v>
      </c>
      <c r="B182" s="10" t="s">
        <v>354</v>
      </c>
      <c r="C182" s="11" t="s">
        <v>20</v>
      </c>
      <c r="D182" s="12">
        <v>2</v>
      </c>
      <c r="E182" s="36">
        <v>5896444</v>
      </c>
      <c r="F182" s="35">
        <f t="shared" si="120"/>
        <v>11792888</v>
      </c>
      <c r="G182" s="40">
        <v>5446995</v>
      </c>
      <c r="H182" s="25">
        <f t="shared" si="121"/>
        <v>10893990</v>
      </c>
      <c r="I182" s="16">
        <v>1567000</v>
      </c>
      <c r="J182" s="17">
        <f t="shared" si="122"/>
        <v>3134000</v>
      </c>
      <c r="K182" s="28">
        <v>13700000</v>
      </c>
      <c r="L182" s="29">
        <f t="shared" si="123"/>
        <v>27400000</v>
      </c>
      <c r="M182" s="47">
        <f t="shared" si="114"/>
        <v>5671719.5</v>
      </c>
      <c r="N182" s="46">
        <f t="shared" si="125"/>
        <v>6652609.75</v>
      </c>
      <c r="O182" s="43">
        <f t="shared" si="126"/>
        <v>0.1136645284205946</v>
      </c>
      <c r="P182" s="43">
        <f t="shared" si="127"/>
        <v>0.18122433079739875</v>
      </c>
      <c r="Q182" s="43">
        <f t="shared" si="128"/>
        <v>0.76445334103657592</v>
      </c>
      <c r="R182" s="43">
        <f t="shared" si="129"/>
        <v>-1.0593422002545694</v>
      </c>
      <c r="S182" s="21">
        <f t="shared" si="130"/>
        <v>5084434.7254465679</v>
      </c>
      <c r="T182" s="22">
        <f t="shared" si="115"/>
        <v>11737044.475446567</v>
      </c>
      <c r="U182" s="22">
        <f t="shared" si="116"/>
        <v>1568175.0245534321</v>
      </c>
      <c r="V182" s="21">
        <f t="shared" si="131"/>
        <v>5896444</v>
      </c>
      <c r="W182" s="21">
        <f t="shared" si="132"/>
        <v>5446995</v>
      </c>
      <c r="X182" s="21" t="str">
        <f t="shared" si="133"/>
        <v/>
      </c>
      <c r="Y182" s="21" t="str">
        <f t="shared" si="134"/>
        <v/>
      </c>
      <c r="Z182" s="23">
        <f t="shared" si="117"/>
        <v>5671719.5</v>
      </c>
      <c r="AA182" s="20">
        <f t="shared" si="118"/>
        <v>2</v>
      </c>
      <c r="AB182" s="1" t="s">
        <v>863</v>
      </c>
      <c r="AE182" s="53"/>
      <c r="AF182" s="57">
        <f t="shared" si="119"/>
        <v>0</v>
      </c>
    </row>
    <row r="183" spans="1:32" ht="15" hidden="1" x14ac:dyDescent="0.2">
      <c r="A183" s="5" t="s">
        <v>355</v>
      </c>
      <c r="B183" s="10" t="s">
        <v>356</v>
      </c>
      <c r="C183" s="11" t="s">
        <v>20</v>
      </c>
      <c r="D183" s="12">
        <v>100</v>
      </c>
      <c r="E183" s="36">
        <v>25669</v>
      </c>
      <c r="F183" s="35">
        <f t="shared" si="120"/>
        <v>2566900</v>
      </c>
      <c r="G183" s="40">
        <v>26106</v>
      </c>
      <c r="H183" s="25">
        <f t="shared" si="121"/>
        <v>2610600</v>
      </c>
      <c r="I183" s="16">
        <v>53450</v>
      </c>
      <c r="J183" s="17">
        <f t="shared" si="122"/>
        <v>5345000</v>
      </c>
      <c r="K183" s="28">
        <v>42600</v>
      </c>
      <c r="L183" s="29">
        <f t="shared" si="123"/>
        <v>4260000</v>
      </c>
      <c r="M183" s="47">
        <f t="shared" si="114"/>
        <v>31458.333333333332</v>
      </c>
      <c r="N183" s="46">
        <f t="shared" si="125"/>
        <v>36956.25</v>
      </c>
      <c r="O183" s="43">
        <f t="shared" si="126"/>
        <v>0.30542195163199726</v>
      </c>
      <c r="P183" s="43">
        <f t="shared" si="127"/>
        <v>0.29359715880263826</v>
      </c>
      <c r="Q183" s="43">
        <f t="shared" si="128"/>
        <v>-0.44630475224082522</v>
      </c>
      <c r="R183" s="43">
        <f t="shared" si="129"/>
        <v>-0.15271435819381018</v>
      </c>
      <c r="S183" s="21">
        <f t="shared" si="130"/>
        <v>13528.065157910301</v>
      </c>
      <c r="T183" s="22">
        <f t="shared" si="115"/>
        <v>50484.3151579103</v>
      </c>
      <c r="U183" s="22">
        <f t="shared" si="116"/>
        <v>23428.1848420897</v>
      </c>
      <c r="V183" s="21">
        <f t="shared" si="131"/>
        <v>25669</v>
      </c>
      <c r="W183" s="21">
        <f t="shared" si="132"/>
        <v>26106</v>
      </c>
      <c r="X183" s="21" t="str">
        <f t="shared" si="133"/>
        <v/>
      </c>
      <c r="Y183" s="21">
        <f t="shared" si="134"/>
        <v>42600</v>
      </c>
      <c r="Z183" s="23">
        <f t="shared" si="117"/>
        <v>31458.333333333332</v>
      </c>
      <c r="AA183" s="20">
        <f t="shared" si="118"/>
        <v>3</v>
      </c>
      <c r="AB183" s="1" t="s">
        <v>863</v>
      </c>
      <c r="AE183" s="53"/>
      <c r="AF183" s="57">
        <f t="shared" si="119"/>
        <v>0</v>
      </c>
    </row>
    <row r="184" spans="1:32" ht="15" hidden="1" x14ac:dyDescent="0.2">
      <c r="A184" s="5" t="s">
        <v>357</v>
      </c>
      <c r="B184" s="10" t="s">
        <v>358</v>
      </c>
      <c r="C184" s="11" t="s">
        <v>20</v>
      </c>
      <c r="D184" s="12">
        <v>500</v>
      </c>
      <c r="E184" s="36">
        <v>21666</v>
      </c>
      <c r="F184" s="35">
        <f t="shared" si="120"/>
        <v>10833000</v>
      </c>
      <c r="G184" s="40">
        <v>23566</v>
      </c>
      <c r="H184" s="25">
        <f t="shared" si="121"/>
        <v>11783000</v>
      </c>
      <c r="I184" s="16">
        <v>8800</v>
      </c>
      <c r="J184" s="17">
        <f t="shared" si="122"/>
        <v>4400000</v>
      </c>
      <c r="K184" s="28">
        <v>28000</v>
      </c>
      <c r="L184" s="29">
        <f t="shared" si="123"/>
        <v>14000000</v>
      </c>
      <c r="M184" s="47">
        <f t="shared" si="114"/>
        <v>24410.666666666668</v>
      </c>
      <c r="N184" s="46">
        <f t="shared" si="125"/>
        <v>20508</v>
      </c>
      <c r="O184" s="43">
        <f t="shared" si="126"/>
        <v>-5.6465769455822157E-2</v>
      </c>
      <c r="P184" s="43">
        <f t="shared" si="127"/>
        <v>-0.14911254144724007</v>
      </c>
      <c r="Q184" s="43">
        <f t="shared" si="128"/>
        <v>0.57089916130290619</v>
      </c>
      <c r="R184" s="43">
        <f t="shared" si="129"/>
        <v>-0.36532085039984397</v>
      </c>
      <c r="S184" s="21">
        <f t="shared" si="130"/>
        <v>8244.1829188828651</v>
      </c>
      <c r="T184" s="22">
        <f t="shared" si="115"/>
        <v>28752.182918882863</v>
      </c>
      <c r="U184" s="22">
        <f t="shared" si="116"/>
        <v>12263.817081117135</v>
      </c>
      <c r="V184" s="21">
        <f t="shared" si="131"/>
        <v>21666</v>
      </c>
      <c r="W184" s="21">
        <f t="shared" si="132"/>
        <v>23566</v>
      </c>
      <c r="X184" s="21" t="str">
        <f t="shared" si="133"/>
        <v/>
      </c>
      <c r="Y184" s="21">
        <f t="shared" si="134"/>
        <v>28000</v>
      </c>
      <c r="Z184" s="23">
        <f t="shared" si="117"/>
        <v>24410.666666666668</v>
      </c>
      <c r="AA184" s="20">
        <f t="shared" si="118"/>
        <v>3</v>
      </c>
      <c r="AB184" s="1" t="s">
        <v>863</v>
      </c>
      <c r="AE184" s="53"/>
      <c r="AF184" s="57">
        <f t="shared" si="119"/>
        <v>0</v>
      </c>
    </row>
    <row r="185" spans="1:32" ht="25.5" hidden="1" x14ac:dyDescent="0.2">
      <c r="A185" s="5" t="s">
        <v>359</v>
      </c>
      <c r="B185" s="10" t="s">
        <v>360</v>
      </c>
      <c r="C185" s="11" t="s">
        <v>20</v>
      </c>
      <c r="D185" s="12">
        <v>40</v>
      </c>
      <c r="E185" s="36">
        <v>135666</v>
      </c>
      <c r="F185" s="35">
        <f t="shared" si="120"/>
        <v>5426640</v>
      </c>
      <c r="G185" s="40">
        <v>134138</v>
      </c>
      <c r="H185" s="25">
        <f t="shared" si="121"/>
        <v>5365520</v>
      </c>
      <c r="I185" s="16">
        <v>159000</v>
      </c>
      <c r="J185" s="17">
        <f t="shared" si="122"/>
        <v>6360000</v>
      </c>
      <c r="K185" s="28">
        <v>218600</v>
      </c>
      <c r="L185" s="29">
        <f t="shared" si="123"/>
        <v>8744000</v>
      </c>
      <c r="M185" s="47">
        <f t="shared" si="114"/>
        <v>142934.66666666666</v>
      </c>
      <c r="N185" s="46">
        <f t="shared" si="125"/>
        <v>161851</v>
      </c>
      <c r="O185" s="43">
        <f t="shared" si="126"/>
        <v>0.16178460435832953</v>
      </c>
      <c r="P185" s="43">
        <f t="shared" si="127"/>
        <v>0.17122538631210182</v>
      </c>
      <c r="Q185" s="43">
        <f t="shared" si="128"/>
        <v>1.7614966852228298E-2</v>
      </c>
      <c r="R185" s="43">
        <f t="shared" si="129"/>
        <v>-0.35062495752265965</v>
      </c>
      <c r="S185" s="21">
        <f t="shared" si="130"/>
        <v>39506.293996442306</v>
      </c>
      <c r="T185" s="22">
        <f t="shared" si="115"/>
        <v>201357.29399644231</v>
      </c>
      <c r="U185" s="22">
        <f t="shared" si="116"/>
        <v>122344.70600355769</v>
      </c>
      <c r="V185" s="21">
        <f t="shared" si="131"/>
        <v>135666</v>
      </c>
      <c r="W185" s="21">
        <f t="shared" si="132"/>
        <v>134138</v>
      </c>
      <c r="X185" s="21">
        <f t="shared" si="133"/>
        <v>159000</v>
      </c>
      <c r="Y185" s="21" t="str">
        <f t="shared" si="134"/>
        <v/>
      </c>
      <c r="Z185" s="23">
        <f t="shared" si="117"/>
        <v>142934.66666666666</v>
      </c>
      <c r="AA185" s="20">
        <f t="shared" si="118"/>
        <v>3</v>
      </c>
      <c r="AB185" s="1" t="s">
        <v>863</v>
      </c>
      <c r="AE185" s="53"/>
      <c r="AF185" s="57">
        <f t="shared" si="119"/>
        <v>0</v>
      </c>
    </row>
    <row r="186" spans="1:32" ht="15" hidden="1" x14ac:dyDescent="0.2">
      <c r="A186" s="5" t="s">
        <v>361</v>
      </c>
      <c r="B186" s="10" t="s">
        <v>362</v>
      </c>
      <c r="C186" s="11" t="s">
        <v>20</v>
      </c>
      <c r="D186" s="12">
        <v>500</v>
      </c>
      <c r="E186" s="36">
        <v>65888</v>
      </c>
      <c r="F186" s="35">
        <f t="shared" si="120"/>
        <v>32944000</v>
      </c>
      <c r="G186" s="40">
        <v>66003</v>
      </c>
      <c r="H186" s="25">
        <f t="shared" si="121"/>
        <v>33001500</v>
      </c>
      <c r="I186" s="16">
        <v>14000</v>
      </c>
      <c r="J186" s="17">
        <f t="shared" si="122"/>
        <v>7000000</v>
      </c>
      <c r="K186" s="28">
        <v>29100</v>
      </c>
      <c r="L186" s="29">
        <f t="shared" si="123"/>
        <v>14550000</v>
      </c>
      <c r="M186" s="47">
        <f t="shared" si="114"/>
        <v>53663.666666666664</v>
      </c>
      <c r="N186" s="46">
        <f t="shared" si="125"/>
        <v>43747.75</v>
      </c>
      <c r="O186" s="43">
        <f t="shared" si="126"/>
        <v>-0.5060888845712066</v>
      </c>
      <c r="P186" s="43">
        <f t="shared" si="127"/>
        <v>-0.50871759119040405</v>
      </c>
      <c r="Q186" s="43">
        <f t="shared" si="128"/>
        <v>0.67998354201073197</v>
      </c>
      <c r="R186" s="43">
        <f t="shared" si="129"/>
        <v>0.33482293375087857</v>
      </c>
      <c r="S186" s="21">
        <f t="shared" si="130"/>
        <v>26362.675842625184</v>
      </c>
      <c r="T186" s="22">
        <f t="shared" si="115"/>
        <v>70110.425842625176</v>
      </c>
      <c r="U186" s="22">
        <f t="shared" si="116"/>
        <v>17385.074157374816</v>
      </c>
      <c r="V186" s="21">
        <f t="shared" si="131"/>
        <v>65888</v>
      </c>
      <c r="W186" s="21">
        <f t="shared" si="132"/>
        <v>66003</v>
      </c>
      <c r="X186" s="21" t="str">
        <f t="shared" si="133"/>
        <v/>
      </c>
      <c r="Y186" s="21">
        <f t="shared" si="134"/>
        <v>29100</v>
      </c>
      <c r="Z186" s="23">
        <f t="shared" si="117"/>
        <v>53663.666666666664</v>
      </c>
      <c r="AA186" s="20">
        <f t="shared" si="118"/>
        <v>3</v>
      </c>
      <c r="AB186" s="1" t="s">
        <v>863</v>
      </c>
      <c r="AE186" s="53"/>
      <c r="AF186" s="57">
        <f t="shared" si="119"/>
        <v>0</v>
      </c>
    </row>
    <row r="187" spans="1:32" ht="15" hidden="1" x14ac:dyDescent="0.2">
      <c r="A187" s="5" t="s">
        <v>363</v>
      </c>
      <c r="B187" s="10" t="s">
        <v>364</v>
      </c>
      <c r="C187" s="11" t="s">
        <v>20</v>
      </c>
      <c r="D187" s="12">
        <v>1</v>
      </c>
      <c r="E187" s="36">
        <v>18699666</v>
      </c>
      <c r="F187" s="35">
        <f t="shared" si="120"/>
        <v>18699666</v>
      </c>
      <c r="G187" s="40">
        <v>20016988</v>
      </c>
      <c r="H187" s="25">
        <f t="shared" si="121"/>
        <v>20016988</v>
      </c>
      <c r="I187" s="16">
        <v>7875000</v>
      </c>
      <c r="J187" s="17">
        <f t="shared" si="122"/>
        <v>7875000</v>
      </c>
      <c r="K187" s="28">
        <v>10980000</v>
      </c>
      <c r="L187" s="29">
        <f t="shared" si="123"/>
        <v>10980000</v>
      </c>
      <c r="M187" s="47">
        <f t="shared" si="114"/>
        <v>16565551.333333334</v>
      </c>
      <c r="N187" s="46">
        <f t="shared" si="125"/>
        <v>14392913.5</v>
      </c>
      <c r="O187" s="43">
        <f t="shared" si="126"/>
        <v>-0.29922728987428426</v>
      </c>
      <c r="P187" s="43">
        <f t="shared" si="127"/>
        <v>-0.39075302578591886</v>
      </c>
      <c r="Q187" s="43">
        <f t="shared" si="128"/>
        <v>0.45285574043087251</v>
      </c>
      <c r="R187" s="43">
        <f t="shared" si="129"/>
        <v>0.23712457522933073</v>
      </c>
      <c r="S187" s="21">
        <f t="shared" si="130"/>
        <v>5896595.2331202962</v>
      </c>
      <c r="T187" s="22">
        <f t="shared" si="115"/>
        <v>20289508.733120296</v>
      </c>
      <c r="U187" s="22">
        <f t="shared" si="116"/>
        <v>8496318.2668797038</v>
      </c>
      <c r="V187" s="21">
        <f t="shared" si="131"/>
        <v>18699666</v>
      </c>
      <c r="W187" s="21">
        <f t="shared" si="132"/>
        <v>20016988</v>
      </c>
      <c r="X187" s="21" t="str">
        <f t="shared" si="133"/>
        <v/>
      </c>
      <c r="Y187" s="21">
        <f t="shared" si="134"/>
        <v>10980000</v>
      </c>
      <c r="Z187" s="23">
        <f t="shared" si="117"/>
        <v>16565551.333333334</v>
      </c>
      <c r="AA187" s="20">
        <f t="shared" si="118"/>
        <v>3</v>
      </c>
      <c r="AB187" s="1" t="s">
        <v>863</v>
      </c>
      <c r="AE187" s="53"/>
      <c r="AF187" s="57">
        <f t="shared" si="119"/>
        <v>0</v>
      </c>
    </row>
    <row r="188" spans="1:32" ht="15" hidden="1" x14ac:dyDescent="0.2">
      <c r="A188" s="5" t="s">
        <v>365</v>
      </c>
      <c r="B188" s="10" t="s">
        <v>366</v>
      </c>
      <c r="C188" s="11" t="s">
        <v>20</v>
      </c>
      <c r="D188" s="12">
        <v>1</v>
      </c>
      <c r="E188" s="36">
        <v>16120000</v>
      </c>
      <c r="F188" s="35">
        <f t="shared" si="120"/>
        <v>16120000</v>
      </c>
      <c r="G188" s="40">
        <v>16475017</v>
      </c>
      <c r="H188" s="25">
        <f t="shared" si="121"/>
        <v>16475017</v>
      </c>
      <c r="I188" s="16">
        <v>3250000</v>
      </c>
      <c r="J188" s="17">
        <f t="shared" si="122"/>
        <v>3250000</v>
      </c>
      <c r="K188" s="28">
        <v>8500000</v>
      </c>
      <c r="L188" s="29">
        <f t="shared" si="123"/>
        <v>8500000</v>
      </c>
      <c r="M188" s="47">
        <f t="shared" si="114"/>
        <v>13698339</v>
      </c>
      <c r="N188" s="46">
        <f t="shared" si="125"/>
        <v>11086254.25</v>
      </c>
      <c r="O188" s="43">
        <f t="shared" si="126"/>
        <v>-0.45405288715979064</v>
      </c>
      <c r="P188" s="43">
        <f t="shared" si="127"/>
        <v>-0.48607605675289278</v>
      </c>
      <c r="Q188" s="43">
        <f t="shared" si="128"/>
        <v>0.70684417597584859</v>
      </c>
      <c r="R188" s="43">
        <f t="shared" si="129"/>
        <v>0.23328476793683495</v>
      </c>
      <c r="S188" s="21">
        <f t="shared" si="130"/>
        <v>6389390.9977847068</v>
      </c>
      <c r="T188" s="22">
        <f t="shared" si="115"/>
        <v>17475645.247784708</v>
      </c>
      <c r="U188" s="22">
        <f t="shared" si="116"/>
        <v>4696863.2522152932</v>
      </c>
      <c r="V188" s="21">
        <f t="shared" si="131"/>
        <v>16120000</v>
      </c>
      <c r="W188" s="21">
        <f t="shared" si="132"/>
        <v>16475017</v>
      </c>
      <c r="X188" s="21" t="str">
        <f t="shared" si="133"/>
        <v/>
      </c>
      <c r="Y188" s="21">
        <f t="shared" si="134"/>
        <v>8500000</v>
      </c>
      <c r="Z188" s="23">
        <f t="shared" si="117"/>
        <v>13698339</v>
      </c>
      <c r="AA188" s="20">
        <f t="shared" si="118"/>
        <v>3</v>
      </c>
      <c r="AB188" s="1" t="s">
        <v>863</v>
      </c>
      <c r="AE188" s="53"/>
      <c r="AF188" s="57">
        <f t="shared" si="119"/>
        <v>0</v>
      </c>
    </row>
    <row r="189" spans="1:32" ht="15" hidden="1" x14ac:dyDescent="0.2">
      <c r="A189" s="5" t="s">
        <v>367</v>
      </c>
      <c r="B189" s="10" t="s">
        <v>368</v>
      </c>
      <c r="C189" s="11" t="s">
        <v>20</v>
      </c>
      <c r="D189" s="12">
        <v>40</v>
      </c>
      <c r="E189" s="36">
        <v>350698</v>
      </c>
      <c r="F189" s="35">
        <f t="shared" ref="F189:F200" si="136">+D189*E189</f>
        <v>14027920</v>
      </c>
      <c r="G189" s="40">
        <v>355266</v>
      </c>
      <c r="H189" s="25">
        <f t="shared" ref="H189:H200" si="137">+D189*G189</f>
        <v>14210640</v>
      </c>
      <c r="I189" s="16">
        <v>307348</v>
      </c>
      <c r="J189" s="17">
        <f t="shared" ref="J189:J200" si="138">+I189*D189</f>
        <v>12293920</v>
      </c>
      <c r="K189" s="28">
        <v>1522000</v>
      </c>
      <c r="L189" s="29">
        <f t="shared" ref="L189:L200" si="139">+K189*D189</f>
        <v>60880000</v>
      </c>
      <c r="M189" s="47">
        <f t="shared" si="114"/>
        <v>337770.66666666669</v>
      </c>
      <c r="N189" s="46">
        <f t="shared" ref="N189:N200" si="140">AVERAGE(E189,G189,I189,K189)</f>
        <v>633828</v>
      </c>
      <c r="O189" s="43">
        <f t="shared" ref="O189:O200" si="141">1-E189/N189</f>
        <v>0.44669847340287905</v>
      </c>
      <c r="P189" s="43">
        <f t="shared" ref="P189:P200" si="142">1-G189/N189</f>
        <v>0.43949147087222395</v>
      </c>
      <c r="Q189" s="43">
        <f t="shared" ref="Q189:Q200" si="143">1-I189/N189</f>
        <v>0.51509242254996623</v>
      </c>
      <c r="R189" s="43">
        <f t="shared" ref="R189:R200" si="144">1-K189/N189</f>
        <v>-1.4012823668250691</v>
      </c>
      <c r="S189" s="21">
        <f t="shared" ref="S189:S200" si="145">STDEV(E189,G189,I189,K189)</f>
        <v>592508.24937379558</v>
      </c>
      <c r="T189" s="22">
        <f t="shared" si="115"/>
        <v>1226336.2493737955</v>
      </c>
      <c r="U189" s="22">
        <f t="shared" si="116"/>
        <v>41319.750626204419</v>
      </c>
      <c r="V189" s="21">
        <f t="shared" ref="V189:V200" si="146">IF(AND(E189&lt;=$T189,E189&gt;=$U189),E189,"")</f>
        <v>350698</v>
      </c>
      <c r="W189" s="21">
        <f t="shared" ref="W189:W200" si="147">IF(AND(G189&lt;=$T189,G189&gt;=$U189),G189,"")</f>
        <v>355266</v>
      </c>
      <c r="X189" s="21">
        <f t="shared" ref="X189:X200" si="148">IF(AND(I189&lt;=$T189,I189&gt;=$U189),I189,"")</f>
        <v>307348</v>
      </c>
      <c r="Y189" s="21" t="str">
        <f t="shared" ref="Y189:Y200" si="149">IF(AND(K189&lt;=$T189,K189&gt;=$U189),K189,"")</f>
        <v/>
      </c>
      <c r="Z189" s="23">
        <f t="shared" si="117"/>
        <v>337770.66666666669</v>
      </c>
      <c r="AA189" s="20">
        <f t="shared" si="118"/>
        <v>3</v>
      </c>
      <c r="AB189" s="1" t="s">
        <v>863</v>
      </c>
      <c r="AE189" s="53"/>
      <c r="AF189" s="57">
        <f t="shared" si="119"/>
        <v>0</v>
      </c>
    </row>
    <row r="190" spans="1:32" ht="15" hidden="1" x14ac:dyDescent="0.2">
      <c r="A190" s="5" t="s">
        <v>369</v>
      </c>
      <c r="B190" s="10" t="s">
        <v>370</v>
      </c>
      <c r="C190" s="11" t="s">
        <v>20</v>
      </c>
      <c r="D190" s="12">
        <v>10</v>
      </c>
      <c r="E190" s="36">
        <v>376896</v>
      </c>
      <c r="F190" s="35">
        <f t="shared" si="136"/>
        <v>3768960</v>
      </c>
      <c r="G190" s="40">
        <v>360517</v>
      </c>
      <c r="H190" s="25">
        <f t="shared" si="137"/>
        <v>3605170</v>
      </c>
      <c r="I190" s="16">
        <v>335000</v>
      </c>
      <c r="J190" s="17">
        <f t="shared" si="138"/>
        <v>3350000</v>
      </c>
      <c r="K190" s="28">
        <v>683000</v>
      </c>
      <c r="L190" s="29">
        <f t="shared" si="139"/>
        <v>6830000</v>
      </c>
      <c r="M190" s="47">
        <f t="shared" ref="M190:M253" si="150">Z190</f>
        <v>357471</v>
      </c>
      <c r="N190" s="46">
        <f t="shared" si="140"/>
        <v>438853.25</v>
      </c>
      <c r="O190" s="43">
        <f t="shared" si="141"/>
        <v>0.14117988188534547</v>
      </c>
      <c r="P190" s="43">
        <f t="shared" si="142"/>
        <v>0.17850215305458028</v>
      </c>
      <c r="Q190" s="43">
        <f t="shared" si="143"/>
        <v>0.2366468745531678</v>
      </c>
      <c r="R190" s="43">
        <f t="shared" si="144"/>
        <v>-0.55632890949309366</v>
      </c>
      <c r="S190" s="21">
        <f t="shared" si="145"/>
        <v>163674.88298733154</v>
      </c>
      <c r="T190" s="22">
        <f t="shared" si="115"/>
        <v>602528.1329873316</v>
      </c>
      <c r="U190" s="22">
        <f t="shared" si="116"/>
        <v>275178.36701266846</v>
      </c>
      <c r="V190" s="21">
        <f t="shared" si="146"/>
        <v>376896</v>
      </c>
      <c r="W190" s="21">
        <f t="shared" si="147"/>
        <v>360517</v>
      </c>
      <c r="X190" s="21">
        <f t="shared" si="148"/>
        <v>335000</v>
      </c>
      <c r="Y190" s="21" t="str">
        <f t="shared" si="149"/>
        <v/>
      </c>
      <c r="Z190" s="23">
        <f t="shared" si="117"/>
        <v>357471</v>
      </c>
      <c r="AA190" s="20">
        <f t="shared" si="118"/>
        <v>3</v>
      </c>
      <c r="AB190" s="1" t="s">
        <v>863</v>
      </c>
      <c r="AE190" s="53"/>
      <c r="AF190" s="57">
        <f t="shared" si="119"/>
        <v>0</v>
      </c>
    </row>
    <row r="191" spans="1:32" ht="15" hidden="1" x14ac:dyDescent="0.2">
      <c r="A191" s="5" t="s">
        <v>371</v>
      </c>
      <c r="B191" s="10" t="s">
        <v>372</v>
      </c>
      <c r="C191" s="11" t="s">
        <v>20</v>
      </c>
      <c r="D191" s="12">
        <v>20</v>
      </c>
      <c r="E191" s="36">
        <v>436340</v>
      </c>
      <c r="F191" s="35">
        <f t="shared" si="136"/>
        <v>8726800</v>
      </c>
      <c r="G191" s="40">
        <v>429699</v>
      </c>
      <c r="H191" s="25">
        <f t="shared" si="137"/>
        <v>8593980</v>
      </c>
      <c r="I191" s="16">
        <v>589000</v>
      </c>
      <c r="J191" s="17">
        <f t="shared" si="138"/>
        <v>11780000</v>
      </c>
      <c r="K191" s="28">
        <v>730000</v>
      </c>
      <c r="L191" s="29">
        <f t="shared" si="139"/>
        <v>14600000</v>
      </c>
      <c r="M191" s="47">
        <f t="shared" si="150"/>
        <v>485013</v>
      </c>
      <c r="N191" s="46">
        <f t="shared" si="140"/>
        <v>546259.75</v>
      </c>
      <c r="O191" s="43">
        <f t="shared" si="141"/>
        <v>0.20122249534218839</v>
      </c>
      <c r="P191" s="43">
        <f t="shared" si="142"/>
        <v>0.21337971541926715</v>
      </c>
      <c r="Q191" s="43">
        <f t="shared" si="143"/>
        <v>-7.8241624062545423E-2</v>
      </c>
      <c r="R191" s="43">
        <f t="shared" si="144"/>
        <v>-0.33636058669891011</v>
      </c>
      <c r="S191" s="21">
        <f t="shared" si="145"/>
        <v>142893.86308346718</v>
      </c>
      <c r="T191" s="22">
        <f t="shared" si="115"/>
        <v>689153.61308346712</v>
      </c>
      <c r="U191" s="22">
        <f t="shared" si="116"/>
        <v>403365.88691653282</v>
      </c>
      <c r="V191" s="21">
        <f t="shared" si="146"/>
        <v>436340</v>
      </c>
      <c r="W191" s="21">
        <f t="shared" si="147"/>
        <v>429699</v>
      </c>
      <c r="X191" s="21">
        <f t="shared" si="148"/>
        <v>589000</v>
      </c>
      <c r="Y191" s="21" t="str">
        <f t="shared" si="149"/>
        <v/>
      </c>
      <c r="Z191" s="23">
        <f t="shared" si="117"/>
        <v>485013</v>
      </c>
      <c r="AA191" s="20">
        <f t="shared" si="118"/>
        <v>3</v>
      </c>
      <c r="AB191" s="1" t="s">
        <v>863</v>
      </c>
      <c r="AE191" s="53"/>
      <c r="AF191" s="57">
        <f t="shared" si="119"/>
        <v>0</v>
      </c>
    </row>
    <row r="192" spans="1:32" ht="15" hidden="1" x14ac:dyDescent="0.2">
      <c r="A192" s="5" t="s">
        <v>373</v>
      </c>
      <c r="B192" s="10" t="s">
        <v>374</v>
      </c>
      <c r="C192" s="11" t="s">
        <v>20</v>
      </c>
      <c r="D192" s="12">
        <v>10</v>
      </c>
      <c r="E192" s="36">
        <v>582166</v>
      </c>
      <c r="F192" s="35">
        <f t="shared" si="136"/>
        <v>5821660</v>
      </c>
      <c r="G192" s="40">
        <v>605941</v>
      </c>
      <c r="H192" s="25">
        <f t="shared" si="137"/>
        <v>6059410</v>
      </c>
      <c r="I192" s="16">
        <v>416500</v>
      </c>
      <c r="J192" s="17">
        <f t="shared" si="138"/>
        <v>4165000</v>
      </c>
      <c r="K192" s="28">
        <v>760000</v>
      </c>
      <c r="L192" s="29">
        <f t="shared" si="139"/>
        <v>7600000</v>
      </c>
      <c r="M192" s="47">
        <f t="shared" si="150"/>
        <v>594053.5</v>
      </c>
      <c r="N192" s="46">
        <f t="shared" si="140"/>
        <v>591151.75</v>
      </c>
      <c r="O192" s="43">
        <f t="shared" si="141"/>
        <v>1.5200411738610309E-2</v>
      </c>
      <c r="P192" s="43">
        <f t="shared" si="142"/>
        <v>-2.5017687928691634E-2</v>
      </c>
      <c r="Q192" s="43">
        <f t="shared" si="143"/>
        <v>0.29544317512381546</v>
      </c>
      <c r="R192" s="43">
        <f t="shared" si="144"/>
        <v>-0.28562589893373391</v>
      </c>
      <c r="S192" s="21">
        <f t="shared" si="145"/>
        <v>140608.71348622034</v>
      </c>
      <c r="T192" s="22">
        <f t="shared" si="115"/>
        <v>731760.46348622034</v>
      </c>
      <c r="U192" s="22">
        <f t="shared" si="116"/>
        <v>450543.03651377966</v>
      </c>
      <c r="V192" s="21">
        <f t="shared" si="146"/>
        <v>582166</v>
      </c>
      <c r="W192" s="21">
        <f t="shared" si="147"/>
        <v>605941</v>
      </c>
      <c r="X192" s="21" t="str">
        <f t="shared" si="148"/>
        <v/>
      </c>
      <c r="Y192" s="21" t="str">
        <f t="shared" si="149"/>
        <v/>
      </c>
      <c r="Z192" s="23">
        <f t="shared" si="117"/>
        <v>594053.5</v>
      </c>
      <c r="AA192" s="20">
        <f t="shared" si="118"/>
        <v>2</v>
      </c>
      <c r="AB192" s="1" t="s">
        <v>863</v>
      </c>
      <c r="AE192" s="53"/>
      <c r="AF192" s="57">
        <f t="shared" si="119"/>
        <v>0</v>
      </c>
    </row>
    <row r="193" spans="1:32" s="61" customFormat="1" ht="273" customHeight="1" x14ac:dyDescent="0.2">
      <c r="A193" s="74" t="s">
        <v>375</v>
      </c>
      <c r="B193" s="116" t="s">
        <v>376</v>
      </c>
      <c r="C193" s="78" t="s">
        <v>17</v>
      </c>
      <c r="D193" s="189">
        <v>500</v>
      </c>
      <c r="E193" s="222">
        <v>7688</v>
      </c>
      <c r="F193" s="183">
        <f t="shared" si="136"/>
        <v>3844000</v>
      </c>
      <c r="G193" s="191">
        <v>8020</v>
      </c>
      <c r="H193" s="184">
        <f t="shared" si="137"/>
        <v>4010000</v>
      </c>
      <c r="I193" s="188">
        <v>23500</v>
      </c>
      <c r="J193" s="224">
        <f t="shared" si="138"/>
        <v>11750000</v>
      </c>
      <c r="K193" s="192">
        <v>46000</v>
      </c>
      <c r="L193" s="220">
        <f t="shared" si="139"/>
        <v>23000000</v>
      </c>
      <c r="M193" s="85">
        <f t="shared" si="150"/>
        <v>13069.333333333334</v>
      </c>
      <c r="N193" s="230">
        <f t="shared" si="140"/>
        <v>21302</v>
      </c>
      <c r="O193" s="226">
        <f t="shared" si="141"/>
        <v>0.63909492066472628</v>
      </c>
      <c r="P193" s="226">
        <f t="shared" si="142"/>
        <v>0.62350952962163175</v>
      </c>
      <c r="Q193" s="226">
        <f t="shared" si="143"/>
        <v>-0.10318279973711397</v>
      </c>
      <c r="R193" s="226">
        <f t="shared" si="144"/>
        <v>-1.1594216505492443</v>
      </c>
      <c r="S193" s="227">
        <f t="shared" si="145"/>
        <v>18042.310716756874</v>
      </c>
      <c r="T193" s="228">
        <f t="shared" si="115"/>
        <v>39344.310716756874</v>
      </c>
      <c r="U193" s="228">
        <f t="shared" si="116"/>
        <v>3259.6892832431258</v>
      </c>
      <c r="V193" s="227">
        <f t="shared" si="146"/>
        <v>7688</v>
      </c>
      <c r="W193" s="227">
        <f t="shared" si="147"/>
        <v>8020</v>
      </c>
      <c r="X193" s="227">
        <f t="shared" si="148"/>
        <v>23500</v>
      </c>
      <c r="Y193" s="227" t="str">
        <f t="shared" si="149"/>
        <v/>
      </c>
      <c r="Z193" s="86">
        <f t="shared" si="117"/>
        <v>13069.333333333334</v>
      </c>
      <c r="AA193" s="229">
        <f t="shared" si="118"/>
        <v>3</v>
      </c>
      <c r="AB193" s="73" t="s">
        <v>863</v>
      </c>
      <c r="AC193" s="73"/>
      <c r="AD193" s="73"/>
      <c r="AE193" s="235">
        <v>30</v>
      </c>
      <c r="AF193" s="236">
        <f t="shared" si="119"/>
        <v>392080</v>
      </c>
    </row>
    <row r="194" spans="1:32" ht="15" hidden="1" x14ac:dyDescent="0.2">
      <c r="A194" s="5" t="s">
        <v>377</v>
      </c>
      <c r="B194" s="10" t="s">
        <v>378</v>
      </c>
      <c r="C194" s="11" t="s">
        <v>17</v>
      </c>
      <c r="D194" s="12">
        <v>500</v>
      </c>
      <c r="E194" s="36">
        <v>6888</v>
      </c>
      <c r="F194" s="35">
        <f t="shared" si="136"/>
        <v>3444000</v>
      </c>
      <c r="G194" s="40">
        <v>7529</v>
      </c>
      <c r="H194" s="25">
        <f t="shared" si="137"/>
        <v>3764500</v>
      </c>
      <c r="I194" s="16">
        <v>8900</v>
      </c>
      <c r="J194" s="17">
        <f t="shared" si="138"/>
        <v>4450000</v>
      </c>
      <c r="K194" s="28">
        <v>17900</v>
      </c>
      <c r="L194" s="29">
        <f t="shared" si="139"/>
        <v>8950000</v>
      </c>
      <c r="M194" s="47">
        <f t="shared" si="150"/>
        <v>7772.333333333333</v>
      </c>
      <c r="N194" s="46">
        <f t="shared" si="140"/>
        <v>10304.25</v>
      </c>
      <c r="O194" s="43">
        <f t="shared" si="141"/>
        <v>0.33153795763883831</v>
      </c>
      <c r="P194" s="43">
        <f t="shared" si="142"/>
        <v>0.26933061600795793</v>
      </c>
      <c r="Q194" s="43">
        <f t="shared" si="143"/>
        <v>0.13627871994565344</v>
      </c>
      <c r="R194" s="43">
        <f t="shared" si="144"/>
        <v>-0.73714729359244968</v>
      </c>
      <c r="S194" s="21">
        <f t="shared" si="145"/>
        <v>5132.9040756671075</v>
      </c>
      <c r="T194" s="22">
        <f t="shared" si="115"/>
        <v>15437.154075667107</v>
      </c>
      <c r="U194" s="22">
        <f t="shared" si="116"/>
        <v>5171.3459243328925</v>
      </c>
      <c r="V194" s="21">
        <f t="shared" si="146"/>
        <v>6888</v>
      </c>
      <c r="W194" s="21">
        <f t="shared" si="147"/>
        <v>7529</v>
      </c>
      <c r="X194" s="21">
        <f t="shared" si="148"/>
        <v>8900</v>
      </c>
      <c r="Y194" s="21" t="str">
        <f t="shared" si="149"/>
        <v/>
      </c>
      <c r="Z194" s="23">
        <f t="shared" si="117"/>
        <v>7772.333333333333</v>
      </c>
      <c r="AA194" s="20">
        <f t="shared" si="118"/>
        <v>3</v>
      </c>
      <c r="AB194" s="1" t="s">
        <v>863</v>
      </c>
      <c r="AE194" s="53"/>
      <c r="AF194" s="57">
        <f t="shared" si="119"/>
        <v>0</v>
      </c>
    </row>
    <row r="195" spans="1:32" ht="25.5" hidden="1" x14ac:dyDescent="0.2">
      <c r="A195" s="5" t="s">
        <v>379</v>
      </c>
      <c r="B195" s="10" t="s">
        <v>380</v>
      </c>
      <c r="C195" s="11" t="s">
        <v>20</v>
      </c>
      <c r="D195" s="12">
        <v>10</v>
      </c>
      <c r="E195" s="36">
        <v>155668</v>
      </c>
      <c r="F195" s="35">
        <f t="shared" si="136"/>
        <v>1556680</v>
      </c>
      <c r="G195" s="40">
        <v>162323</v>
      </c>
      <c r="H195" s="25">
        <f t="shared" si="137"/>
        <v>1623230</v>
      </c>
      <c r="I195" s="16">
        <v>205000</v>
      </c>
      <c r="J195" s="17">
        <f t="shared" si="138"/>
        <v>2050000</v>
      </c>
      <c r="K195" s="28">
        <v>440000</v>
      </c>
      <c r="L195" s="29">
        <f t="shared" si="139"/>
        <v>4400000</v>
      </c>
      <c r="M195" s="47">
        <f t="shared" si="150"/>
        <v>174330.33333333334</v>
      </c>
      <c r="N195" s="46">
        <f t="shared" si="140"/>
        <v>240747.75</v>
      </c>
      <c r="O195" s="43">
        <f t="shared" si="141"/>
        <v>0.35339790299182439</v>
      </c>
      <c r="P195" s="43">
        <f t="shared" si="142"/>
        <v>0.32575486167575818</v>
      </c>
      <c r="Q195" s="43">
        <f t="shared" si="143"/>
        <v>0.14848633060952798</v>
      </c>
      <c r="R195" s="43">
        <f t="shared" si="144"/>
        <v>-0.82763909527711066</v>
      </c>
      <c r="S195" s="21">
        <f t="shared" si="145"/>
        <v>134620.90728257381</v>
      </c>
      <c r="T195" s="22">
        <f t="shared" si="115"/>
        <v>375368.65728257381</v>
      </c>
      <c r="U195" s="22">
        <f t="shared" si="116"/>
        <v>106126.84271742619</v>
      </c>
      <c r="V195" s="21">
        <f t="shared" si="146"/>
        <v>155668</v>
      </c>
      <c r="W195" s="21">
        <f t="shared" si="147"/>
        <v>162323</v>
      </c>
      <c r="X195" s="21">
        <f t="shared" si="148"/>
        <v>205000</v>
      </c>
      <c r="Y195" s="21" t="str">
        <f t="shared" si="149"/>
        <v/>
      </c>
      <c r="Z195" s="23">
        <f t="shared" si="117"/>
        <v>174330.33333333334</v>
      </c>
      <c r="AA195" s="20">
        <f t="shared" si="118"/>
        <v>3</v>
      </c>
      <c r="AB195" s="1" t="s">
        <v>863</v>
      </c>
      <c r="AE195" s="53"/>
      <c r="AF195" s="57">
        <f t="shared" si="119"/>
        <v>0</v>
      </c>
    </row>
    <row r="196" spans="1:32" ht="25.5" hidden="1" x14ac:dyDescent="0.2">
      <c r="A196" s="5" t="s">
        <v>381</v>
      </c>
      <c r="B196" s="10" t="s">
        <v>382</v>
      </c>
      <c r="C196" s="11" t="s">
        <v>20</v>
      </c>
      <c r="D196" s="12">
        <v>10</v>
      </c>
      <c r="E196" s="36">
        <v>135201</v>
      </c>
      <c r="F196" s="35">
        <f t="shared" si="136"/>
        <v>1352010</v>
      </c>
      <c r="G196" s="40">
        <v>123749</v>
      </c>
      <c r="H196" s="25">
        <f t="shared" si="137"/>
        <v>1237490</v>
      </c>
      <c r="I196" s="16">
        <v>180200</v>
      </c>
      <c r="J196" s="17">
        <f t="shared" si="138"/>
        <v>1802000</v>
      </c>
      <c r="K196" s="28">
        <v>467000</v>
      </c>
      <c r="L196" s="29">
        <f t="shared" si="139"/>
        <v>4670000</v>
      </c>
      <c r="M196" s="47">
        <f t="shared" si="150"/>
        <v>146383.33333333334</v>
      </c>
      <c r="N196" s="46">
        <f t="shared" si="140"/>
        <v>226537.5</v>
      </c>
      <c r="O196" s="43">
        <f t="shared" si="141"/>
        <v>0.40318490316172817</v>
      </c>
      <c r="P196" s="43">
        <f t="shared" si="142"/>
        <v>0.45373723997130722</v>
      </c>
      <c r="Q196" s="43">
        <f t="shared" si="143"/>
        <v>0.20454670860232849</v>
      </c>
      <c r="R196" s="43">
        <f t="shared" si="144"/>
        <v>-1.0614688517353641</v>
      </c>
      <c r="S196" s="21">
        <f t="shared" si="145"/>
        <v>162149.32395480407</v>
      </c>
      <c r="T196" s="22">
        <f t="shared" si="115"/>
        <v>388686.8239548041</v>
      </c>
      <c r="U196" s="22">
        <f t="shared" si="116"/>
        <v>64388.176045195927</v>
      </c>
      <c r="V196" s="21">
        <f t="shared" si="146"/>
        <v>135201</v>
      </c>
      <c r="W196" s="21">
        <f t="shared" si="147"/>
        <v>123749</v>
      </c>
      <c r="X196" s="21">
        <f t="shared" si="148"/>
        <v>180200</v>
      </c>
      <c r="Y196" s="21" t="str">
        <f t="shared" si="149"/>
        <v/>
      </c>
      <c r="Z196" s="23">
        <f t="shared" si="117"/>
        <v>146383.33333333334</v>
      </c>
      <c r="AA196" s="20">
        <f t="shared" si="118"/>
        <v>3</v>
      </c>
      <c r="AB196" s="1" t="s">
        <v>863</v>
      </c>
      <c r="AE196" s="53"/>
      <c r="AF196" s="57">
        <f t="shared" si="119"/>
        <v>0</v>
      </c>
    </row>
    <row r="197" spans="1:32" ht="25.5" hidden="1" x14ac:dyDescent="0.2">
      <c r="A197" s="5" t="s">
        <v>383</v>
      </c>
      <c r="B197" s="10" t="s">
        <v>384</v>
      </c>
      <c r="C197" s="11" t="s">
        <v>20</v>
      </c>
      <c r="D197" s="12">
        <v>10</v>
      </c>
      <c r="E197" s="36">
        <v>185471</v>
      </c>
      <c r="F197" s="35">
        <f t="shared" si="136"/>
        <v>1854710</v>
      </c>
      <c r="G197" s="40">
        <v>183387</v>
      </c>
      <c r="H197" s="25">
        <f t="shared" si="137"/>
        <v>1833870</v>
      </c>
      <c r="I197" s="15">
        <v>205000</v>
      </c>
      <c r="J197" s="17">
        <f t="shared" si="138"/>
        <v>2050000</v>
      </c>
      <c r="K197" s="28">
        <v>222000</v>
      </c>
      <c r="L197" s="29">
        <f t="shared" si="139"/>
        <v>2220000</v>
      </c>
      <c r="M197" s="47">
        <f>N197</f>
        <v>198964.5</v>
      </c>
      <c r="N197" s="46">
        <f t="shared" si="140"/>
        <v>198964.5</v>
      </c>
      <c r="O197" s="43">
        <f t="shared" si="141"/>
        <v>6.7818630961804738E-2</v>
      </c>
      <c r="P197" s="43">
        <f t="shared" si="142"/>
        <v>7.8292861289325444E-2</v>
      </c>
      <c r="Q197" s="43">
        <f t="shared" si="143"/>
        <v>-3.0334557169746423E-2</v>
      </c>
      <c r="R197" s="43">
        <f t="shared" si="144"/>
        <v>-0.11577693508138376</v>
      </c>
      <c r="S197" s="21">
        <f t="shared" si="145"/>
        <v>18182.359298690219</v>
      </c>
      <c r="T197" s="22">
        <f t="shared" si="115"/>
        <v>217146.85929869022</v>
      </c>
      <c r="U197" s="22">
        <f t="shared" si="116"/>
        <v>180782.14070130978</v>
      </c>
      <c r="V197" s="21">
        <f t="shared" si="146"/>
        <v>185471</v>
      </c>
      <c r="W197" s="21">
        <f t="shared" si="147"/>
        <v>183387</v>
      </c>
      <c r="X197" s="21">
        <f t="shared" si="148"/>
        <v>205000</v>
      </c>
      <c r="Y197" s="21" t="str">
        <f t="shared" si="149"/>
        <v/>
      </c>
      <c r="Z197" s="23">
        <f t="shared" si="117"/>
        <v>191286</v>
      </c>
      <c r="AA197" s="20">
        <f t="shared" si="118"/>
        <v>3</v>
      </c>
      <c r="AB197" s="44" t="s">
        <v>873</v>
      </c>
      <c r="AE197" s="53"/>
      <c r="AF197" s="57">
        <f t="shared" si="119"/>
        <v>0</v>
      </c>
    </row>
    <row r="198" spans="1:32" ht="25.5" hidden="1" x14ac:dyDescent="0.2">
      <c r="A198" s="5" t="s">
        <v>385</v>
      </c>
      <c r="B198" s="10" t="s">
        <v>386</v>
      </c>
      <c r="C198" s="11" t="s">
        <v>20</v>
      </c>
      <c r="D198" s="12">
        <v>10</v>
      </c>
      <c r="E198" s="36">
        <v>125456</v>
      </c>
      <c r="F198" s="35">
        <f t="shared" si="136"/>
        <v>1254560</v>
      </c>
      <c r="G198" s="40">
        <v>124681</v>
      </c>
      <c r="H198" s="25">
        <f t="shared" si="137"/>
        <v>1246810</v>
      </c>
      <c r="I198" s="15">
        <v>112000</v>
      </c>
      <c r="J198" s="17">
        <f t="shared" si="138"/>
        <v>1120000</v>
      </c>
      <c r="K198" s="28">
        <v>328000</v>
      </c>
      <c r="L198" s="29">
        <f t="shared" si="139"/>
        <v>3280000</v>
      </c>
      <c r="M198" s="47">
        <f t="shared" si="150"/>
        <v>120712.33333333333</v>
      </c>
      <c r="N198" s="42">
        <f t="shared" si="140"/>
        <v>172534.25</v>
      </c>
      <c r="O198" s="43">
        <f t="shared" si="141"/>
        <v>0.27286321411545822</v>
      </c>
      <c r="P198" s="43">
        <f t="shared" si="142"/>
        <v>0.27735507587623909</v>
      </c>
      <c r="Q198" s="43">
        <f t="shared" si="143"/>
        <v>0.35085352618393162</v>
      </c>
      <c r="R198" s="43">
        <f t="shared" si="144"/>
        <v>-0.90107181617562881</v>
      </c>
      <c r="S198" s="21">
        <f t="shared" si="145"/>
        <v>103827.24434487318</v>
      </c>
      <c r="T198" s="22">
        <f t="shared" si="115"/>
        <v>276361.49434487318</v>
      </c>
      <c r="U198" s="22">
        <f t="shared" si="116"/>
        <v>68707.005655126821</v>
      </c>
      <c r="V198" s="21">
        <f t="shared" si="146"/>
        <v>125456</v>
      </c>
      <c r="W198" s="21">
        <f t="shared" si="147"/>
        <v>124681</v>
      </c>
      <c r="X198" s="21">
        <f t="shared" si="148"/>
        <v>112000</v>
      </c>
      <c r="Y198" s="21" t="str">
        <f t="shared" si="149"/>
        <v/>
      </c>
      <c r="Z198" s="23">
        <f t="shared" si="117"/>
        <v>120712.33333333333</v>
      </c>
      <c r="AA198" s="20">
        <f t="shared" si="118"/>
        <v>3</v>
      </c>
      <c r="AB198" s="1" t="s">
        <v>863</v>
      </c>
      <c r="AE198" s="53"/>
      <c r="AF198" s="57">
        <f t="shared" si="119"/>
        <v>0</v>
      </c>
    </row>
    <row r="199" spans="1:32" ht="38.25" hidden="1" x14ac:dyDescent="0.2">
      <c r="A199" s="5" t="s">
        <v>387</v>
      </c>
      <c r="B199" s="10" t="s">
        <v>388</v>
      </c>
      <c r="C199" s="11" t="s">
        <v>20</v>
      </c>
      <c r="D199" s="12">
        <v>10</v>
      </c>
      <c r="E199" s="36">
        <v>159784</v>
      </c>
      <c r="F199" s="35">
        <f t="shared" si="136"/>
        <v>1597840</v>
      </c>
      <c r="G199" s="40">
        <v>172667</v>
      </c>
      <c r="H199" s="25">
        <f t="shared" si="137"/>
        <v>1726670</v>
      </c>
      <c r="I199" s="15">
        <v>94500</v>
      </c>
      <c r="J199" s="17">
        <f t="shared" si="138"/>
        <v>945000</v>
      </c>
      <c r="K199" s="28">
        <v>465000</v>
      </c>
      <c r="L199" s="29">
        <f t="shared" si="139"/>
        <v>4650000</v>
      </c>
      <c r="M199" s="47">
        <f t="shared" si="150"/>
        <v>142317</v>
      </c>
      <c r="N199" s="42">
        <f t="shared" si="140"/>
        <v>222987.75</v>
      </c>
      <c r="O199" s="43">
        <f t="shared" si="141"/>
        <v>0.28344045805206786</v>
      </c>
      <c r="P199" s="43">
        <f t="shared" si="142"/>
        <v>0.22566598389373405</v>
      </c>
      <c r="Q199" s="43">
        <f t="shared" si="143"/>
        <v>0.57620990390727744</v>
      </c>
      <c r="R199" s="43">
        <f t="shared" si="144"/>
        <v>-1.0853163458530792</v>
      </c>
      <c r="S199" s="21">
        <f t="shared" si="145"/>
        <v>164930.2104373746</v>
      </c>
      <c r="T199" s="22">
        <f t="shared" si="115"/>
        <v>387917.9604373746</v>
      </c>
      <c r="U199" s="22">
        <f t="shared" si="116"/>
        <v>58057.539562625403</v>
      </c>
      <c r="V199" s="21">
        <f t="shared" si="146"/>
        <v>159784</v>
      </c>
      <c r="W199" s="21">
        <f t="shared" si="147"/>
        <v>172667</v>
      </c>
      <c r="X199" s="21">
        <f t="shared" si="148"/>
        <v>94500</v>
      </c>
      <c r="Y199" s="21" t="str">
        <f t="shared" si="149"/>
        <v/>
      </c>
      <c r="Z199" s="23">
        <f t="shared" si="117"/>
        <v>142317</v>
      </c>
      <c r="AA199" s="20">
        <f t="shared" si="118"/>
        <v>3</v>
      </c>
      <c r="AB199" s="1" t="s">
        <v>863</v>
      </c>
      <c r="AE199" s="53"/>
      <c r="AF199" s="57">
        <f t="shared" si="119"/>
        <v>0</v>
      </c>
    </row>
    <row r="200" spans="1:32" ht="25.5" hidden="1" x14ac:dyDescent="0.2">
      <c r="A200" s="5" t="s">
        <v>389</v>
      </c>
      <c r="B200" s="10" t="s">
        <v>390</v>
      </c>
      <c r="C200" s="11" t="s">
        <v>20</v>
      </c>
      <c r="D200" s="12">
        <v>10</v>
      </c>
      <c r="E200" s="36">
        <v>198557</v>
      </c>
      <c r="F200" s="35">
        <f t="shared" si="136"/>
        <v>1985570</v>
      </c>
      <c r="G200" s="40">
        <v>204742</v>
      </c>
      <c r="H200" s="25">
        <f t="shared" si="137"/>
        <v>2047420</v>
      </c>
      <c r="I200" s="15">
        <v>64800</v>
      </c>
      <c r="J200" s="17">
        <f t="shared" si="138"/>
        <v>648000</v>
      </c>
      <c r="K200" s="28">
        <v>374000</v>
      </c>
      <c r="L200" s="29">
        <f t="shared" si="139"/>
        <v>3740000</v>
      </c>
      <c r="M200" s="47">
        <f t="shared" si="150"/>
        <v>201649.5</v>
      </c>
      <c r="N200" s="42">
        <f t="shared" si="140"/>
        <v>210524.75</v>
      </c>
      <c r="O200" s="43">
        <f t="shared" si="141"/>
        <v>5.6847235301312526E-2</v>
      </c>
      <c r="P200" s="43">
        <f t="shared" si="142"/>
        <v>2.7468266795234286E-2</v>
      </c>
      <c r="Q200" s="43">
        <f t="shared" si="143"/>
        <v>0.69219771072047354</v>
      </c>
      <c r="R200" s="43">
        <f t="shared" si="144"/>
        <v>-0.77651321281702024</v>
      </c>
      <c r="S200" s="21">
        <f t="shared" si="145"/>
        <v>126670.86926723392</v>
      </c>
      <c r="T200" s="22">
        <f t="shared" si="115"/>
        <v>337195.61926723394</v>
      </c>
      <c r="U200" s="22">
        <f t="shared" si="116"/>
        <v>83853.880732766076</v>
      </c>
      <c r="V200" s="21">
        <f t="shared" si="146"/>
        <v>198557</v>
      </c>
      <c r="W200" s="21">
        <f t="shared" si="147"/>
        <v>204742</v>
      </c>
      <c r="X200" s="21" t="str">
        <f t="shared" si="148"/>
        <v/>
      </c>
      <c r="Y200" s="21" t="str">
        <f t="shared" si="149"/>
        <v/>
      </c>
      <c r="Z200" s="23">
        <f t="shared" si="117"/>
        <v>201649.5</v>
      </c>
      <c r="AA200" s="20">
        <f t="shared" si="118"/>
        <v>2</v>
      </c>
      <c r="AB200" s="1" t="s">
        <v>863</v>
      </c>
      <c r="AE200" s="53"/>
      <c r="AF200" s="57">
        <f t="shared" si="119"/>
        <v>0</v>
      </c>
    </row>
    <row r="201" spans="1:32" ht="15.75" hidden="1" x14ac:dyDescent="0.2">
      <c r="A201" s="8">
        <v>9</v>
      </c>
      <c r="B201" s="255" t="s">
        <v>391</v>
      </c>
      <c r="C201" s="255"/>
      <c r="D201" s="255"/>
      <c r="E201" s="255"/>
      <c r="F201" s="255"/>
      <c r="G201" s="49"/>
      <c r="H201" s="49"/>
      <c r="I201" s="49"/>
      <c r="J201" s="49"/>
      <c r="K201" s="49"/>
      <c r="L201" s="49"/>
      <c r="M201" s="26"/>
      <c r="N201" s="256"/>
      <c r="O201" s="257"/>
      <c r="P201" s="257"/>
      <c r="Q201" s="257"/>
      <c r="R201" s="257"/>
      <c r="S201" s="257"/>
      <c r="T201" s="257"/>
      <c r="U201" s="257"/>
      <c r="V201" s="257"/>
      <c r="W201" s="257"/>
      <c r="X201" s="257"/>
      <c r="Y201" s="257"/>
      <c r="Z201" s="257"/>
      <c r="AA201" s="258"/>
      <c r="AB201" s="1" t="s">
        <v>863</v>
      </c>
      <c r="AE201" s="53"/>
      <c r="AF201" s="57">
        <f t="shared" si="119"/>
        <v>0</v>
      </c>
    </row>
    <row r="202" spans="1:32" ht="15" hidden="1" x14ac:dyDescent="0.2">
      <c r="A202" s="5" t="s">
        <v>392</v>
      </c>
      <c r="B202" s="10" t="s">
        <v>393</v>
      </c>
      <c r="C202" s="11" t="s">
        <v>41</v>
      </c>
      <c r="D202" s="12">
        <v>20</v>
      </c>
      <c r="E202" s="36">
        <v>149660</v>
      </c>
      <c r="F202" s="35">
        <f t="shared" ref="F202:F233" si="151">+D202*E202</f>
        <v>2993200</v>
      </c>
      <c r="G202" s="40">
        <v>160400</v>
      </c>
      <c r="H202" s="25">
        <f t="shared" ref="H202:H233" si="152">+D202*G202</f>
        <v>3208000</v>
      </c>
      <c r="I202" s="16">
        <v>31876</v>
      </c>
      <c r="J202" s="17">
        <f t="shared" ref="J202:J233" si="153">+I202*D202</f>
        <v>637520</v>
      </c>
      <c r="K202" s="28">
        <v>25000</v>
      </c>
      <c r="L202" s="29">
        <f t="shared" ref="L202:L233" si="154">+K202*D202</f>
        <v>500000</v>
      </c>
      <c r="M202" s="47">
        <f t="shared" si="150"/>
        <v>91734</v>
      </c>
      <c r="N202" s="42">
        <f t="shared" ref="N202:N233" si="155">AVERAGE(E202,G202,I202,K202)</f>
        <v>91734</v>
      </c>
      <c r="O202" s="43">
        <f t="shared" ref="O202:O233" si="156">1-E202/N202</f>
        <v>-0.63145616674297433</v>
      </c>
      <c r="P202" s="43">
        <f t="shared" ref="P202:P233" si="157">1-G202/N202</f>
        <v>-0.74853380426014349</v>
      </c>
      <c r="Q202" s="43">
        <f t="shared" ref="Q202:Q233" si="158">1-I202/N202</f>
        <v>0.65251706019578348</v>
      </c>
      <c r="R202" s="43">
        <f t="shared" ref="R202:R233" si="159">1-K202/N202</f>
        <v>0.72747291080733423</v>
      </c>
      <c r="S202" s="21">
        <f t="shared" ref="S202:S233" si="160">STDEV(E202,G202,I202,K202)</f>
        <v>73273.114560071306</v>
      </c>
      <c r="T202" s="22">
        <f t="shared" si="115"/>
        <v>165007.11456007132</v>
      </c>
      <c r="U202" s="22">
        <f t="shared" si="116"/>
        <v>18460.885439928694</v>
      </c>
      <c r="V202" s="21">
        <f t="shared" ref="V202:V233" si="161">IF(AND(E202&lt;=$T202,E202&gt;=$U202),E202,"")</f>
        <v>149660</v>
      </c>
      <c r="W202" s="21">
        <f t="shared" ref="W202:W233" si="162">IF(AND(G202&lt;=$T202,G202&gt;=$U202),G202,"")</f>
        <v>160400</v>
      </c>
      <c r="X202" s="21">
        <f t="shared" ref="X202:X233" si="163">IF(AND(I202&lt;=$T202,I202&gt;=$U202),I202,"")</f>
        <v>31876</v>
      </c>
      <c r="Y202" s="21">
        <f t="shared" ref="Y202:Y233" si="164">IF(AND(K202&lt;=$T202,K202&gt;=$U202),K202,"")</f>
        <v>25000</v>
      </c>
      <c r="Z202" s="23">
        <f t="shared" si="117"/>
        <v>91734</v>
      </c>
      <c r="AA202" s="20">
        <f t="shared" si="118"/>
        <v>4</v>
      </c>
      <c r="AB202" s="1" t="s">
        <v>863</v>
      </c>
      <c r="AE202" s="53"/>
      <c r="AF202" s="57">
        <f t="shared" si="119"/>
        <v>0</v>
      </c>
    </row>
    <row r="203" spans="1:32" ht="15" hidden="1" x14ac:dyDescent="0.2">
      <c r="A203" s="5" t="s">
        <v>394</v>
      </c>
      <c r="B203" s="10" t="s">
        <v>395</v>
      </c>
      <c r="C203" s="11" t="s">
        <v>20</v>
      </c>
      <c r="D203" s="12">
        <v>40</v>
      </c>
      <c r="E203" s="36">
        <v>44800</v>
      </c>
      <c r="F203" s="35">
        <f t="shared" si="151"/>
        <v>1792000</v>
      </c>
      <c r="G203" s="40">
        <v>42225</v>
      </c>
      <c r="H203" s="25">
        <f t="shared" si="152"/>
        <v>1689000</v>
      </c>
      <c r="I203" s="16">
        <v>26500</v>
      </c>
      <c r="J203" s="17">
        <f t="shared" si="153"/>
        <v>1060000</v>
      </c>
      <c r="K203" s="28">
        <v>14000</v>
      </c>
      <c r="L203" s="29">
        <f t="shared" si="154"/>
        <v>560000</v>
      </c>
      <c r="M203" s="47">
        <f t="shared" si="150"/>
        <v>37841.666666666664</v>
      </c>
      <c r="N203" s="42">
        <f t="shared" si="155"/>
        <v>31881.25</v>
      </c>
      <c r="O203" s="43">
        <f t="shared" si="156"/>
        <v>-0.40521466379141335</v>
      </c>
      <c r="P203" s="43">
        <f t="shared" si="157"/>
        <v>-0.32444618702215244</v>
      </c>
      <c r="Q203" s="43">
        <f t="shared" si="158"/>
        <v>0.16879043324838272</v>
      </c>
      <c r="R203" s="43">
        <f t="shared" si="159"/>
        <v>0.5608704175651833</v>
      </c>
      <c r="S203" s="21">
        <f t="shared" si="160"/>
        <v>14405.834683095134</v>
      </c>
      <c r="T203" s="22">
        <f t="shared" si="115"/>
        <v>46287.084683095134</v>
      </c>
      <c r="U203" s="22">
        <f t="shared" si="116"/>
        <v>17475.415316904866</v>
      </c>
      <c r="V203" s="21">
        <f t="shared" si="161"/>
        <v>44800</v>
      </c>
      <c r="W203" s="21">
        <f t="shared" si="162"/>
        <v>42225</v>
      </c>
      <c r="X203" s="21">
        <f t="shared" si="163"/>
        <v>26500</v>
      </c>
      <c r="Y203" s="21" t="str">
        <f t="shared" si="164"/>
        <v/>
      </c>
      <c r="Z203" s="23">
        <f t="shared" si="117"/>
        <v>37841.666666666664</v>
      </c>
      <c r="AA203" s="20">
        <f t="shared" si="118"/>
        <v>3</v>
      </c>
      <c r="AB203" s="1" t="s">
        <v>863</v>
      </c>
      <c r="AE203" s="53"/>
      <c r="AF203" s="57">
        <f t="shared" si="119"/>
        <v>0</v>
      </c>
    </row>
    <row r="204" spans="1:32" ht="15" hidden="1" x14ac:dyDescent="0.2">
      <c r="A204" s="5" t="s">
        <v>396</v>
      </c>
      <c r="B204" s="10" t="s">
        <v>397</v>
      </c>
      <c r="C204" s="11" t="s">
        <v>41</v>
      </c>
      <c r="D204" s="12">
        <v>60</v>
      </c>
      <c r="E204" s="36">
        <v>137200</v>
      </c>
      <c r="F204" s="35">
        <f t="shared" si="151"/>
        <v>8232000</v>
      </c>
      <c r="G204" s="40">
        <v>150088</v>
      </c>
      <c r="H204" s="25">
        <f t="shared" si="152"/>
        <v>9005280</v>
      </c>
      <c r="I204" s="16">
        <v>99800</v>
      </c>
      <c r="J204" s="17">
        <f t="shared" si="153"/>
        <v>5988000</v>
      </c>
      <c r="K204" s="28">
        <v>60000</v>
      </c>
      <c r="L204" s="29">
        <f t="shared" si="154"/>
        <v>3600000</v>
      </c>
      <c r="M204" s="47">
        <f t="shared" si="150"/>
        <v>129029.33333333333</v>
      </c>
      <c r="N204" s="42">
        <f t="shared" si="155"/>
        <v>111772</v>
      </c>
      <c r="O204" s="43">
        <f t="shared" si="156"/>
        <v>-0.22749883691801176</v>
      </c>
      <c r="P204" s="43">
        <f t="shared" si="157"/>
        <v>-0.34280499588447921</v>
      </c>
      <c r="Q204" s="43">
        <f t="shared" si="158"/>
        <v>0.10711090434097981</v>
      </c>
      <c r="R204" s="43">
        <f t="shared" si="159"/>
        <v>0.46319292846151094</v>
      </c>
      <c r="S204" s="21">
        <f t="shared" si="160"/>
        <v>40572.436489156855</v>
      </c>
      <c r="T204" s="22">
        <f t="shared" si="115"/>
        <v>152344.43648915685</v>
      </c>
      <c r="U204" s="22">
        <f t="shared" si="116"/>
        <v>71199.563510843145</v>
      </c>
      <c r="V204" s="21">
        <f t="shared" si="161"/>
        <v>137200</v>
      </c>
      <c r="W204" s="21">
        <f t="shared" si="162"/>
        <v>150088</v>
      </c>
      <c r="X204" s="21">
        <f t="shared" si="163"/>
        <v>99800</v>
      </c>
      <c r="Y204" s="21" t="str">
        <f t="shared" si="164"/>
        <v/>
      </c>
      <c r="Z204" s="23">
        <f t="shared" si="117"/>
        <v>129029.33333333333</v>
      </c>
      <c r="AA204" s="20">
        <f t="shared" si="118"/>
        <v>3</v>
      </c>
      <c r="AB204" s="1" t="s">
        <v>863</v>
      </c>
      <c r="AE204" s="53"/>
      <c r="AF204" s="57">
        <f t="shared" si="119"/>
        <v>0</v>
      </c>
    </row>
    <row r="205" spans="1:32" ht="15" hidden="1" x14ac:dyDescent="0.2">
      <c r="A205" s="5" t="s">
        <v>398</v>
      </c>
      <c r="B205" s="10" t="s">
        <v>399</v>
      </c>
      <c r="C205" s="11" t="s">
        <v>20</v>
      </c>
      <c r="D205" s="12">
        <v>7</v>
      </c>
      <c r="E205" s="36">
        <v>72800</v>
      </c>
      <c r="F205" s="35">
        <f t="shared" si="151"/>
        <v>509600</v>
      </c>
      <c r="G205" s="40">
        <v>77875</v>
      </c>
      <c r="H205" s="25">
        <f t="shared" si="152"/>
        <v>545125</v>
      </c>
      <c r="I205" s="16">
        <v>34900</v>
      </c>
      <c r="J205" s="17">
        <f t="shared" si="153"/>
        <v>244300</v>
      </c>
      <c r="K205" s="28">
        <v>30000</v>
      </c>
      <c r="L205" s="29">
        <f t="shared" si="154"/>
        <v>210000</v>
      </c>
      <c r="M205" s="47">
        <f t="shared" si="150"/>
        <v>53893.75</v>
      </c>
      <c r="N205" s="42">
        <f t="shared" si="155"/>
        <v>53893.75</v>
      </c>
      <c r="O205" s="43">
        <f t="shared" si="156"/>
        <v>-0.35080598399628893</v>
      </c>
      <c r="P205" s="43">
        <f t="shared" si="157"/>
        <v>-0.4449727473037226</v>
      </c>
      <c r="Q205" s="43">
        <f t="shared" si="158"/>
        <v>0.35242954888089995</v>
      </c>
      <c r="R205" s="43">
        <f t="shared" si="159"/>
        <v>0.4433491824191117</v>
      </c>
      <c r="S205" s="21">
        <f t="shared" si="160"/>
        <v>24928.032872985921</v>
      </c>
      <c r="T205" s="22">
        <f t="shared" ref="T205:T268" si="165">N205+S205</f>
        <v>78821.782872985917</v>
      </c>
      <c r="U205" s="22">
        <f t="shared" ref="U205:U268" si="166">N205-S205</f>
        <v>28965.717127014079</v>
      </c>
      <c r="V205" s="21">
        <f t="shared" si="161"/>
        <v>72800</v>
      </c>
      <c r="W205" s="21">
        <f t="shared" si="162"/>
        <v>77875</v>
      </c>
      <c r="X205" s="21">
        <f t="shared" si="163"/>
        <v>34900</v>
      </c>
      <c r="Y205" s="21">
        <f t="shared" si="164"/>
        <v>30000</v>
      </c>
      <c r="Z205" s="23">
        <f t="shared" ref="Z205:Z268" si="167">AVERAGE(V205:Y205)</f>
        <v>53893.75</v>
      </c>
      <c r="AA205" s="20">
        <f t="shared" ref="AA205:AA268" si="168">COUNT(V205:Y205)</f>
        <v>4</v>
      </c>
      <c r="AB205" s="1" t="s">
        <v>863</v>
      </c>
      <c r="AE205" s="53"/>
      <c r="AF205" s="57">
        <f t="shared" ref="AF205:AF268" si="169">+AE205*M205</f>
        <v>0</v>
      </c>
    </row>
    <row r="206" spans="1:32" ht="15" hidden="1" x14ac:dyDescent="0.2">
      <c r="A206" s="5" t="s">
        <v>400</v>
      </c>
      <c r="B206" s="10" t="s">
        <v>401</v>
      </c>
      <c r="C206" s="11" t="s">
        <v>20</v>
      </c>
      <c r="D206" s="12">
        <v>8</v>
      </c>
      <c r="E206" s="36">
        <v>208748</v>
      </c>
      <c r="F206" s="35">
        <f t="shared" si="151"/>
        <v>1669984</v>
      </c>
      <c r="G206" s="40">
        <v>202758</v>
      </c>
      <c r="H206" s="25">
        <f t="shared" si="152"/>
        <v>1622064</v>
      </c>
      <c r="I206" s="16">
        <v>355000</v>
      </c>
      <c r="J206" s="17">
        <f t="shared" si="153"/>
        <v>2840000</v>
      </c>
      <c r="K206" s="28">
        <v>350000</v>
      </c>
      <c r="L206" s="29">
        <f t="shared" si="154"/>
        <v>2800000</v>
      </c>
      <c r="M206" s="47">
        <f t="shared" si="150"/>
        <v>279126.5</v>
      </c>
      <c r="N206" s="42">
        <f t="shared" si="155"/>
        <v>279126.5</v>
      </c>
      <c r="O206" s="43">
        <f t="shared" si="156"/>
        <v>0.25213836737106654</v>
      </c>
      <c r="P206" s="43">
        <f t="shared" si="157"/>
        <v>0.27359817143839804</v>
      </c>
      <c r="Q206" s="43">
        <f t="shared" si="158"/>
        <v>-0.27182478195370208</v>
      </c>
      <c r="R206" s="43">
        <f t="shared" si="159"/>
        <v>-0.2539117568557625</v>
      </c>
      <c r="S206" s="21">
        <f t="shared" si="160"/>
        <v>84784.279319144218</v>
      </c>
      <c r="T206" s="22">
        <f t="shared" si="165"/>
        <v>363910.7793191442</v>
      </c>
      <c r="U206" s="22">
        <f t="shared" si="166"/>
        <v>194342.2206808558</v>
      </c>
      <c r="V206" s="21">
        <f t="shared" si="161"/>
        <v>208748</v>
      </c>
      <c r="W206" s="21">
        <f t="shared" si="162"/>
        <v>202758</v>
      </c>
      <c r="X206" s="21">
        <f t="shared" si="163"/>
        <v>355000</v>
      </c>
      <c r="Y206" s="21">
        <f t="shared" si="164"/>
        <v>350000</v>
      </c>
      <c r="Z206" s="23">
        <f t="shared" si="167"/>
        <v>279126.5</v>
      </c>
      <c r="AA206" s="20">
        <f t="shared" si="168"/>
        <v>4</v>
      </c>
      <c r="AB206" s="1" t="s">
        <v>863</v>
      </c>
      <c r="AE206" s="53"/>
      <c r="AF206" s="57">
        <f t="shared" si="169"/>
        <v>0</v>
      </c>
    </row>
    <row r="207" spans="1:32" ht="15" hidden="1" x14ac:dyDescent="0.2">
      <c r="A207" s="5" t="s">
        <v>402</v>
      </c>
      <c r="B207" s="10" t="s">
        <v>403</v>
      </c>
      <c r="C207" s="11" t="s">
        <v>20</v>
      </c>
      <c r="D207" s="12">
        <v>4</v>
      </c>
      <c r="E207" s="36">
        <v>353066</v>
      </c>
      <c r="F207" s="35">
        <f t="shared" si="151"/>
        <v>1412264</v>
      </c>
      <c r="G207" s="40">
        <v>327673</v>
      </c>
      <c r="H207" s="25">
        <f t="shared" si="152"/>
        <v>1310692</v>
      </c>
      <c r="I207" s="16">
        <v>454000</v>
      </c>
      <c r="J207" s="17">
        <f t="shared" si="153"/>
        <v>1816000</v>
      </c>
      <c r="K207" s="28">
        <v>300000</v>
      </c>
      <c r="L207" s="29">
        <f t="shared" si="154"/>
        <v>1200000</v>
      </c>
      <c r="M207" s="47">
        <f t="shared" si="150"/>
        <v>326913</v>
      </c>
      <c r="N207" s="42">
        <f t="shared" si="155"/>
        <v>358684.75</v>
      </c>
      <c r="O207" s="43">
        <f t="shared" si="156"/>
        <v>1.5664870056505076E-2</v>
      </c>
      <c r="P207" s="43">
        <f t="shared" si="157"/>
        <v>8.645962784868888E-2</v>
      </c>
      <c r="Q207" s="43">
        <f t="shared" si="158"/>
        <v>-0.26573544038323349</v>
      </c>
      <c r="R207" s="43">
        <f t="shared" si="159"/>
        <v>0.16361094247803953</v>
      </c>
      <c r="S207" s="21">
        <f t="shared" si="160"/>
        <v>67137.162472930504</v>
      </c>
      <c r="T207" s="22">
        <f t="shared" si="165"/>
        <v>425821.9124729305</v>
      </c>
      <c r="U207" s="22">
        <f t="shared" si="166"/>
        <v>291547.5875270695</v>
      </c>
      <c r="V207" s="21">
        <f t="shared" si="161"/>
        <v>353066</v>
      </c>
      <c r="W207" s="21">
        <f t="shared" si="162"/>
        <v>327673</v>
      </c>
      <c r="X207" s="21" t="str">
        <f t="shared" si="163"/>
        <v/>
      </c>
      <c r="Y207" s="21">
        <f t="shared" si="164"/>
        <v>300000</v>
      </c>
      <c r="Z207" s="23">
        <f t="shared" si="167"/>
        <v>326913</v>
      </c>
      <c r="AA207" s="20">
        <f t="shared" si="168"/>
        <v>3</v>
      </c>
      <c r="AB207" s="1" t="s">
        <v>863</v>
      </c>
      <c r="AE207" s="53"/>
      <c r="AF207" s="57">
        <f t="shared" si="169"/>
        <v>0</v>
      </c>
    </row>
    <row r="208" spans="1:32" ht="15" hidden="1" x14ac:dyDescent="0.2">
      <c r="A208" s="5" t="s">
        <v>404</v>
      </c>
      <c r="B208" s="10" t="s">
        <v>405</v>
      </c>
      <c r="C208" s="11" t="s">
        <v>20</v>
      </c>
      <c r="D208" s="12">
        <v>3</v>
      </c>
      <c r="E208" s="36">
        <v>478660</v>
      </c>
      <c r="F208" s="35">
        <f t="shared" si="151"/>
        <v>1435980</v>
      </c>
      <c r="G208" s="40">
        <v>472955</v>
      </c>
      <c r="H208" s="25">
        <f t="shared" si="152"/>
        <v>1418865</v>
      </c>
      <c r="I208" s="16">
        <v>563822</v>
      </c>
      <c r="J208" s="17">
        <f t="shared" si="153"/>
        <v>1691466</v>
      </c>
      <c r="K208" s="28">
        <v>80000</v>
      </c>
      <c r="L208" s="29">
        <f t="shared" si="154"/>
        <v>240000</v>
      </c>
      <c r="M208" s="47">
        <f t="shared" si="150"/>
        <v>505145.66666666669</v>
      </c>
      <c r="N208" s="42">
        <f t="shared" si="155"/>
        <v>398859.25</v>
      </c>
      <c r="O208" s="43">
        <f t="shared" si="156"/>
        <v>-0.20007245663727247</v>
      </c>
      <c r="P208" s="43">
        <f t="shared" si="157"/>
        <v>-0.18576916543868549</v>
      </c>
      <c r="Q208" s="43">
        <f t="shared" si="158"/>
        <v>-0.41358637163360257</v>
      </c>
      <c r="R208" s="43">
        <f t="shared" si="159"/>
        <v>0.79942799370956041</v>
      </c>
      <c r="S208" s="21">
        <f t="shared" si="160"/>
        <v>216596.60667298091</v>
      </c>
      <c r="T208" s="22">
        <f t="shared" si="165"/>
        <v>615455.85667298094</v>
      </c>
      <c r="U208" s="22">
        <f t="shared" si="166"/>
        <v>182262.64332701909</v>
      </c>
      <c r="V208" s="21">
        <f t="shared" si="161"/>
        <v>478660</v>
      </c>
      <c r="W208" s="21">
        <f t="shared" si="162"/>
        <v>472955</v>
      </c>
      <c r="X208" s="21">
        <f t="shared" si="163"/>
        <v>563822</v>
      </c>
      <c r="Y208" s="21" t="str">
        <f t="shared" si="164"/>
        <v/>
      </c>
      <c r="Z208" s="23">
        <f t="shared" si="167"/>
        <v>505145.66666666669</v>
      </c>
      <c r="AA208" s="20">
        <f t="shared" si="168"/>
        <v>3</v>
      </c>
      <c r="AB208" s="1" t="s">
        <v>863</v>
      </c>
      <c r="AE208" s="53"/>
      <c r="AF208" s="57">
        <f t="shared" si="169"/>
        <v>0</v>
      </c>
    </row>
    <row r="209" spans="1:32" ht="15" hidden="1" x14ac:dyDescent="0.2">
      <c r="A209" s="5" t="s">
        <v>406</v>
      </c>
      <c r="B209" s="10" t="s">
        <v>407</v>
      </c>
      <c r="C209" s="11" t="s">
        <v>20</v>
      </c>
      <c r="D209" s="12">
        <v>4</v>
      </c>
      <c r="E209" s="36">
        <v>364000</v>
      </c>
      <c r="F209" s="35">
        <f t="shared" si="151"/>
        <v>1456000</v>
      </c>
      <c r="G209" s="40">
        <v>398534</v>
      </c>
      <c r="H209" s="25">
        <f t="shared" si="152"/>
        <v>1594136</v>
      </c>
      <c r="I209" s="16">
        <v>295000</v>
      </c>
      <c r="J209" s="17">
        <f t="shared" si="153"/>
        <v>1180000</v>
      </c>
      <c r="K209" s="28">
        <v>300000</v>
      </c>
      <c r="L209" s="29">
        <f t="shared" si="154"/>
        <v>1200000</v>
      </c>
      <c r="M209" s="47">
        <f>N209</f>
        <v>339383.5</v>
      </c>
      <c r="N209" s="46">
        <f t="shared" si="155"/>
        <v>339383.5</v>
      </c>
      <c r="O209" s="43">
        <f t="shared" si="156"/>
        <v>-7.2532989965628847E-2</v>
      </c>
      <c r="P209" s="43">
        <f t="shared" si="157"/>
        <v>-0.1742880841290162</v>
      </c>
      <c r="Q209" s="43">
        <f t="shared" si="158"/>
        <v>0.13077683505532822</v>
      </c>
      <c r="R209" s="43">
        <f t="shared" si="159"/>
        <v>0.11604423903931693</v>
      </c>
      <c r="S209" s="21">
        <f t="shared" si="160"/>
        <v>50417.288261732865</v>
      </c>
      <c r="T209" s="22">
        <f t="shared" si="165"/>
        <v>389800.78826173284</v>
      </c>
      <c r="U209" s="22">
        <f t="shared" si="166"/>
        <v>288966.21173826716</v>
      </c>
      <c r="V209" s="21">
        <f t="shared" si="161"/>
        <v>364000</v>
      </c>
      <c r="W209" s="21" t="str">
        <f t="shared" si="162"/>
        <v/>
      </c>
      <c r="X209" s="21">
        <f t="shared" si="163"/>
        <v>295000</v>
      </c>
      <c r="Y209" s="21">
        <f t="shared" si="164"/>
        <v>300000</v>
      </c>
      <c r="Z209" s="23">
        <f t="shared" si="167"/>
        <v>319666.66666666669</v>
      </c>
      <c r="AA209" s="20">
        <f t="shared" si="168"/>
        <v>3</v>
      </c>
      <c r="AB209" s="44" t="s">
        <v>873</v>
      </c>
      <c r="AE209" s="53"/>
      <c r="AF209" s="57">
        <f t="shared" si="169"/>
        <v>0</v>
      </c>
    </row>
    <row r="210" spans="1:32" ht="15" hidden="1" x14ac:dyDescent="0.2">
      <c r="A210" s="5" t="s">
        <v>408</v>
      </c>
      <c r="B210" s="10" t="s">
        <v>409</v>
      </c>
      <c r="C210" s="11" t="s">
        <v>20</v>
      </c>
      <c r="D210" s="12">
        <v>4</v>
      </c>
      <c r="E210" s="36">
        <v>1249780</v>
      </c>
      <c r="F210" s="35">
        <f t="shared" si="151"/>
        <v>4999120</v>
      </c>
      <c r="G210" s="40">
        <v>1190939</v>
      </c>
      <c r="H210" s="25">
        <f t="shared" si="152"/>
        <v>4763756</v>
      </c>
      <c r="I210" s="16">
        <v>429800</v>
      </c>
      <c r="J210" s="17">
        <f t="shared" si="153"/>
        <v>1719200</v>
      </c>
      <c r="K210" s="28">
        <v>350000</v>
      </c>
      <c r="L210" s="29">
        <f t="shared" si="154"/>
        <v>1400000</v>
      </c>
      <c r="M210" s="47">
        <f t="shared" si="150"/>
        <v>805129.75</v>
      </c>
      <c r="N210" s="46">
        <f t="shared" si="155"/>
        <v>805129.75</v>
      </c>
      <c r="O210" s="43">
        <f t="shared" si="156"/>
        <v>-0.55227154381017463</v>
      </c>
      <c r="P210" s="43">
        <f t="shared" si="157"/>
        <v>-0.47918891333974423</v>
      </c>
      <c r="Q210" s="43">
        <f t="shared" si="158"/>
        <v>0.46617299882410257</v>
      </c>
      <c r="R210" s="43">
        <f t="shared" si="159"/>
        <v>0.56528745832581651</v>
      </c>
      <c r="S210" s="21">
        <f t="shared" si="160"/>
        <v>481171.53309422825</v>
      </c>
      <c r="T210" s="22">
        <f t="shared" si="165"/>
        <v>1286301.2830942282</v>
      </c>
      <c r="U210" s="22">
        <f t="shared" si="166"/>
        <v>323958.21690577175</v>
      </c>
      <c r="V210" s="21">
        <f t="shared" si="161"/>
        <v>1249780</v>
      </c>
      <c r="W210" s="21">
        <f t="shared" si="162"/>
        <v>1190939</v>
      </c>
      <c r="X210" s="21">
        <f t="shared" si="163"/>
        <v>429800</v>
      </c>
      <c r="Y210" s="21">
        <f t="shared" si="164"/>
        <v>350000</v>
      </c>
      <c r="Z210" s="23">
        <f t="shared" si="167"/>
        <v>805129.75</v>
      </c>
      <c r="AA210" s="20">
        <f t="shared" si="168"/>
        <v>4</v>
      </c>
      <c r="AB210" s="1" t="s">
        <v>863</v>
      </c>
      <c r="AE210" s="53"/>
      <c r="AF210" s="57">
        <f t="shared" si="169"/>
        <v>0</v>
      </c>
    </row>
    <row r="211" spans="1:32" ht="15" hidden="1" x14ac:dyDescent="0.2">
      <c r="A211" s="5" t="s">
        <v>410</v>
      </c>
      <c r="B211" s="10" t="s">
        <v>411</v>
      </c>
      <c r="C211" s="11" t="s">
        <v>20</v>
      </c>
      <c r="D211" s="12">
        <v>4</v>
      </c>
      <c r="E211" s="36">
        <v>294000</v>
      </c>
      <c r="F211" s="35">
        <f t="shared" si="151"/>
        <v>1176000</v>
      </c>
      <c r="G211" s="40">
        <v>290074</v>
      </c>
      <c r="H211" s="25">
        <f t="shared" si="152"/>
        <v>1160296</v>
      </c>
      <c r="I211" s="16">
        <v>290000</v>
      </c>
      <c r="J211" s="17">
        <f t="shared" si="153"/>
        <v>1160000</v>
      </c>
      <c r="K211" s="28">
        <v>250000</v>
      </c>
      <c r="L211" s="29">
        <f t="shared" si="154"/>
        <v>1000000</v>
      </c>
      <c r="M211" s="47">
        <f t="shared" ref="M211:M212" si="170">N211</f>
        <v>281018.5</v>
      </c>
      <c r="N211" s="46">
        <f t="shared" si="155"/>
        <v>281018.5</v>
      </c>
      <c r="O211" s="43">
        <f t="shared" si="156"/>
        <v>-4.6194467624017577E-2</v>
      </c>
      <c r="P211" s="43">
        <f t="shared" si="157"/>
        <v>-3.2223857148194979E-2</v>
      </c>
      <c r="Q211" s="43">
        <f t="shared" si="158"/>
        <v>-3.1960529288997064E-2</v>
      </c>
      <c r="R211" s="43">
        <f t="shared" si="159"/>
        <v>0.11037885406120951</v>
      </c>
      <c r="S211" s="21">
        <f t="shared" si="160"/>
        <v>20763.237600785353</v>
      </c>
      <c r="T211" s="22">
        <f t="shared" si="165"/>
        <v>301781.73760078533</v>
      </c>
      <c r="U211" s="22">
        <f t="shared" si="166"/>
        <v>260255.26239921464</v>
      </c>
      <c r="V211" s="21">
        <f t="shared" si="161"/>
        <v>294000</v>
      </c>
      <c r="W211" s="21">
        <f t="shared" si="162"/>
        <v>290074</v>
      </c>
      <c r="X211" s="21">
        <f t="shared" si="163"/>
        <v>290000</v>
      </c>
      <c r="Y211" s="21" t="str">
        <f t="shared" si="164"/>
        <v/>
      </c>
      <c r="Z211" s="23">
        <f t="shared" si="167"/>
        <v>291358</v>
      </c>
      <c r="AA211" s="20">
        <f t="shared" si="168"/>
        <v>3</v>
      </c>
      <c r="AB211" s="44" t="s">
        <v>873</v>
      </c>
      <c r="AE211" s="53"/>
      <c r="AF211" s="57">
        <f t="shared" si="169"/>
        <v>0</v>
      </c>
    </row>
    <row r="212" spans="1:32" ht="15" hidden="1" x14ac:dyDescent="0.2">
      <c r="A212" s="5" t="s">
        <v>412</v>
      </c>
      <c r="B212" s="10" t="s">
        <v>413</v>
      </c>
      <c r="C212" s="11" t="s">
        <v>20</v>
      </c>
      <c r="D212" s="12">
        <v>4</v>
      </c>
      <c r="E212" s="36">
        <v>388178</v>
      </c>
      <c r="F212" s="35">
        <f t="shared" si="151"/>
        <v>1552712</v>
      </c>
      <c r="G212" s="40">
        <v>399372</v>
      </c>
      <c r="H212" s="25">
        <f t="shared" si="152"/>
        <v>1597488</v>
      </c>
      <c r="I212" s="16">
        <v>301500</v>
      </c>
      <c r="J212" s="17">
        <f t="shared" si="153"/>
        <v>1206000</v>
      </c>
      <c r="K212" s="28">
        <v>380000</v>
      </c>
      <c r="L212" s="29">
        <f t="shared" si="154"/>
        <v>1520000</v>
      </c>
      <c r="M212" s="47">
        <f t="shared" si="170"/>
        <v>367262.5</v>
      </c>
      <c r="N212" s="46">
        <f t="shared" si="155"/>
        <v>367262.5</v>
      </c>
      <c r="O212" s="43">
        <f t="shared" si="156"/>
        <v>-5.6949729416970074E-2</v>
      </c>
      <c r="P212" s="43">
        <f t="shared" si="157"/>
        <v>-8.7429291038426227E-2</v>
      </c>
      <c r="Q212" s="43">
        <f t="shared" si="158"/>
        <v>0.17906129811783122</v>
      </c>
      <c r="R212" s="43">
        <f t="shared" si="159"/>
        <v>-3.4682277662434924E-2</v>
      </c>
      <c r="S212" s="21">
        <f t="shared" si="160"/>
        <v>44554.94152541706</v>
      </c>
      <c r="T212" s="22">
        <f t="shared" si="165"/>
        <v>411817.44152541703</v>
      </c>
      <c r="U212" s="22">
        <f t="shared" si="166"/>
        <v>322707.55847458297</v>
      </c>
      <c r="V212" s="21">
        <f t="shared" si="161"/>
        <v>388178</v>
      </c>
      <c r="W212" s="21">
        <f t="shared" si="162"/>
        <v>399372</v>
      </c>
      <c r="X212" s="21" t="str">
        <f t="shared" si="163"/>
        <v/>
      </c>
      <c r="Y212" s="21">
        <f t="shared" si="164"/>
        <v>380000</v>
      </c>
      <c r="Z212" s="23">
        <f t="shared" si="167"/>
        <v>389183.33333333331</v>
      </c>
      <c r="AA212" s="20">
        <f t="shared" si="168"/>
        <v>3</v>
      </c>
      <c r="AB212" s="44" t="s">
        <v>873</v>
      </c>
      <c r="AE212" s="53"/>
      <c r="AF212" s="57">
        <f t="shared" si="169"/>
        <v>0</v>
      </c>
    </row>
    <row r="213" spans="1:32" ht="15" hidden="1" x14ac:dyDescent="0.2">
      <c r="A213" s="5" t="s">
        <v>414</v>
      </c>
      <c r="B213" s="10" t="s">
        <v>415</v>
      </c>
      <c r="C213" s="11" t="s">
        <v>20</v>
      </c>
      <c r="D213" s="12">
        <v>10</v>
      </c>
      <c r="E213" s="36">
        <v>77560</v>
      </c>
      <c r="F213" s="35">
        <f t="shared" si="151"/>
        <v>775600</v>
      </c>
      <c r="G213" s="40">
        <v>77145</v>
      </c>
      <c r="H213" s="25">
        <f t="shared" si="152"/>
        <v>771450</v>
      </c>
      <c r="I213" s="16">
        <v>89000</v>
      </c>
      <c r="J213" s="17">
        <f t="shared" si="153"/>
        <v>890000</v>
      </c>
      <c r="K213" s="28">
        <v>300000</v>
      </c>
      <c r="L213" s="29">
        <f t="shared" si="154"/>
        <v>3000000</v>
      </c>
      <c r="M213" s="47">
        <f t="shared" si="150"/>
        <v>81235</v>
      </c>
      <c r="N213" s="46">
        <f t="shared" si="155"/>
        <v>135926.25</v>
      </c>
      <c r="O213" s="43">
        <f t="shared" si="156"/>
        <v>0.42939645579864083</v>
      </c>
      <c r="P213" s="43">
        <f t="shared" si="157"/>
        <v>0.43244958203437522</v>
      </c>
      <c r="Q213" s="43">
        <f t="shared" si="158"/>
        <v>0.34523316872200915</v>
      </c>
      <c r="R213" s="43">
        <f t="shared" si="159"/>
        <v>-1.2070792065550253</v>
      </c>
      <c r="S213" s="21">
        <f t="shared" si="160"/>
        <v>109520.3525510974</v>
      </c>
      <c r="T213" s="22">
        <f t="shared" si="165"/>
        <v>245446.6025510974</v>
      </c>
      <c r="U213" s="22">
        <f t="shared" si="166"/>
        <v>26405.8974489026</v>
      </c>
      <c r="V213" s="21">
        <f t="shared" si="161"/>
        <v>77560</v>
      </c>
      <c r="W213" s="21">
        <f t="shared" si="162"/>
        <v>77145</v>
      </c>
      <c r="X213" s="21">
        <f t="shared" si="163"/>
        <v>89000</v>
      </c>
      <c r="Y213" s="21" t="str">
        <f t="shared" si="164"/>
        <v/>
      </c>
      <c r="Z213" s="23">
        <f t="shared" si="167"/>
        <v>81235</v>
      </c>
      <c r="AA213" s="20">
        <f t="shared" si="168"/>
        <v>3</v>
      </c>
      <c r="AB213" s="1" t="s">
        <v>863</v>
      </c>
      <c r="AE213" s="53"/>
      <c r="AF213" s="57">
        <f t="shared" si="169"/>
        <v>0</v>
      </c>
    </row>
    <row r="214" spans="1:32" ht="15" hidden="1" x14ac:dyDescent="0.2">
      <c r="A214" s="5" t="s">
        <v>416</v>
      </c>
      <c r="B214" s="10" t="s">
        <v>401</v>
      </c>
      <c r="C214" s="11" t="s">
        <v>20</v>
      </c>
      <c r="D214" s="12">
        <v>5</v>
      </c>
      <c r="E214" s="36">
        <v>209000</v>
      </c>
      <c r="F214" s="35">
        <f t="shared" si="151"/>
        <v>1045000</v>
      </c>
      <c r="G214" s="40">
        <v>217882</v>
      </c>
      <c r="H214" s="25">
        <f t="shared" si="152"/>
        <v>1089410</v>
      </c>
      <c r="I214" s="16">
        <v>355000</v>
      </c>
      <c r="J214" s="17">
        <f t="shared" si="153"/>
        <v>1775000</v>
      </c>
      <c r="K214" s="28">
        <v>300000</v>
      </c>
      <c r="L214" s="29">
        <f t="shared" si="154"/>
        <v>1500000</v>
      </c>
      <c r="M214" s="47">
        <f t="shared" si="150"/>
        <v>242294</v>
      </c>
      <c r="N214" s="46">
        <f t="shared" si="155"/>
        <v>270470.5</v>
      </c>
      <c r="O214" s="43">
        <f t="shared" si="156"/>
        <v>0.22727247518675786</v>
      </c>
      <c r="P214" s="43">
        <f t="shared" si="157"/>
        <v>0.1944334040126372</v>
      </c>
      <c r="Q214" s="43">
        <f t="shared" si="158"/>
        <v>-0.3125276139172295</v>
      </c>
      <c r="R214" s="43">
        <f t="shared" si="159"/>
        <v>-0.10917826528216579</v>
      </c>
      <c r="S214" s="21">
        <f t="shared" si="160"/>
        <v>69669.21951383313</v>
      </c>
      <c r="T214" s="22">
        <f t="shared" si="165"/>
        <v>340139.71951383312</v>
      </c>
      <c r="U214" s="22">
        <f t="shared" si="166"/>
        <v>200801.28048616688</v>
      </c>
      <c r="V214" s="21">
        <f t="shared" si="161"/>
        <v>209000</v>
      </c>
      <c r="W214" s="21">
        <f t="shared" si="162"/>
        <v>217882</v>
      </c>
      <c r="X214" s="21" t="str">
        <f t="shared" si="163"/>
        <v/>
      </c>
      <c r="Y214" s="21">
        <f t="shared" si="164"/>
        <v>300000</v>
      </c>
      <c r="Z214" s="23">
        <f t="shared" si="167"/>
        <v>242294</v>
      </c>
      <c r="AA214" s="20">
        <f t="shared" si="168"/>
        <v>3</v>
      </c>
      <c r="AB214" s="1" t="s">
        <v>863</v>
      </c>
      <c r="AE214" s="53"/>
      <c r="AF214" s="57">
        <f t="shared" si="169"/>
        <v>0</v>
      </c>
    </row>
    <row r="215" spans="1:32" ht="15" hidden="1" x14ac:dyDescent="0.2">
      <c r="A215" s="5" t="s">
        <v>417</v>
      </c>
      <c r="B215" s="10" t="s">
        <v>418</v>
      </c>
      <c r="C215" s="11" t="s">
        <v>20</v>
      </c>
      <c r="D215" s="12">
        <v>5</v>
      </c>
      <c r="E215" s="36">
        <v>400400</v>
      </c>
      <c r="F215" s="35">
        <f t="shared" si="151"/>
        <v>2002000</v>
      </c>
      <c r="G215" s="40">
        <v>388316</v>
      </c>
      <c r="H215" s="25">
        <f t="shared" si="152"/>
        <v>1941580</v>
      </c>
      <c r="I215" s="16">
        <v>428300</v>
      </c>
      <c r="J215" s="17">
        <f t="shared" si="153"/>
        <v>2141500</v>
      </c>
      <c r="K215" s="28">
        <v>280000</v>
      </c>
      <c r="L215" s="29">
        <f t="shared" si="154"/>
        <v>1400000</v>
      </c>
      <c r="M215" s="47">
        <f t="shared" si="150"/>
        <v>405672</v>
      </c>
      <c r="N215" s="46">
        <f t="shared" si="155"/>
        <v>374254</v>
      </c>
      <c r="O215" s="43">
        <f t="shared" si="156"/>
        <v>-6.9861644765319753E-2</v>
      </c>
      <c r="P215" s="43">
        <f t="shared" si="157"/>
        <v>-3.7573412709015708E-2</v>
      </c>
      <c r="Q215" s="43">
        <f t="shared" si="158"/>
        <v>-0.14440994618628</v>
      </c>
      <c r="R215" s="43">
        <f t="shared" si="159"/>
        <v>0.25184500366061546</v>
      </c>
      <c r="S215" s="21">
        <f t="shared" si="160"/>
        <v>65028.557296006496</v>
      </c>
      <c r="T215" s="22">
        <f t="shared" si="165"/>
        <v>439282.55729600647</v>
      </c>
      <c r="U215" s="22">
        <f t="shared" si="166"/>
        <v>309225.44270399353</v>
      </c>
      <c r="V215" s="21">
        <f t="shared" si="161"/>
        <v>400400</v>
      </c>
      <c r="W215" s="21">
        <f t="shared" si="162"/>
        <v>388316</v>
      </c>
      <c r="X215" s="21">
        <f t="shared" si="163"/>
        <v>428300</v>
      </c>
      <c r="Y215" s="21" t="str">
        <f t="shared" si="164"/>
        <v/>
      </c>
      <c r="Z215" s="23">
        <f t="shared" si="167"/>
        <v>405672</v>
      </c>
      <c r="AA215" s="20">
        <f t="shared" si="168"/>
        <v>3</v>
      </c>
      <c r="AB215" s="1" t="s">
        <v>863</v>
      </c>
      <c r="AE215" s="53"/>
      <c r="AF215" s="57">
        <f t="shared" si="169"/>
        <v>0</v>
      </c>
    </row>
    <row r="216" spans="1:32" ht="15" hidden="1" x14ac:dyDescent="0.2">
      <c r="A216" s="5" t="s">
        <v>419</v>
      </c>
      <c r="B216" s="10" t="s">
        <v>420</v>
      </c>
      <c r="C216" s="11" t="s">
        <v>20</v>
      </c>
      <c r="D216" s="12">
        <v>5</v>
      </c>
      <c r="E216" s="36">
        <v>460460</v>
      </c>
      <c r="F216" s="35">
        <f t="shared" si="151"/>
        <v>2302300</v>
      </c>
      <c r="G216" s="40">
        <v>418906</v>
      </c>
      <c r="H216" s="25">
        <f t="shared" si="152"/>
        <v>2094530</v>
      </c>
      <c r="I216" s="16">
        <v>95000</v>
      </c>
      <c r="J216" s="17">
        <f t="shared" si="153"/>
        <v>475000</v>
      </c>
      <c r="K216" s="28">
        <v>500000</v>
      </c>
      <c r="L216" s="29">
        <f t="shared" si="154"/>
        <v>2500000</v>
      </c>
      <c r="M216" s="47">
        <f t="shared" si="150"/>
        <v>459788.66666666669</v>
      </c>
      <c r="N216" s="46">
        <f t="shared" si="155"/>
        <v>368591.5</v>
      </c>
      <c r="O216" s="43">
        <f t="shared" si="156"/>
        <v>-0.24924204709007136</v>
      </c>
      <c r="P216" s="43">
        <f t="shared" si="157"/>
        <v>-0.13650477561202568</v>
      </c>
      <c r="Q216" s="43">
        <f t="shared" si="158"/>
        <v>0.74226209774235163</v>
      </c>
      <c r="R216" s="43">
        <f t="shared" si="159"/>
        <v>-0.35651527504025449</v>
      </c>
      <c r="S216" s="21">
        <f t="shared" si="160"/>
        <v>185375.18077941285</v>
      </c>
      <c r="T216" s="22">
        <f t="shared" si="165"/>
        <v>553966.68077941285</v>
      </c>
      <c r="U216" s="22">
        <f t="shared" si="166"/>
        <v>183216.31922058715</v>
      </c>
      <c r="V216" s="21">
        <f t="shared" si="161"/>
        <v>460460</v>
      </c>
      <c r="W216" s="21">
        <f t="shared" si="162"/>
        <v>418906</v>
      </c>
      <c r="X216" s="21" t="str">
        <f t="shared" si="163"/>
        <v/>
      </c>
      <c r="Y216" s="21">
        <f t="shared" si="164"/>
        <v>500000</v>
      </c>
      <c r="Z216" s="23">
        <f t="shared" si="167"/>
        <v>459788.66666666669</v>
      </c>
      <c r="AA216" s="20">
        <f t="shared" si="168"/>
        <v>3</v>
      </c>
      <c r="AB216" s="1" t="s">
        <v>863</v>
      </c>
      <c r="AE216" s="53"/>
      <c r="AF216" s="57">
        <f t="shared" si="169"/>
        <v>0</v>
      </c>
    </row>
    <row r="217" spans="1:32" ht="15" hidden="1" x14ac:dyDescent="0.2">
      <c r="A217" s="5" t="s">
        <v>421</v>
      </c>
      <c r="B217" s="10" t="s">
        <v>422</v>
      </c>
      <c r="C217" s="11" t="s">
        <v>20</v>
      </c>
      <c r="D217" s="12">
        <v>10</v>
      </c>
      <c r="E217" s="36">
        <v>448000</v>
      </c>
      <c r="F217" s="35">
        <f t="shared" si="151"/>
        <v>4480000</v>
      </c>
      <c r="G217" s="40">
        <v>417670</v>
      </c>
      <c r="H217" s="25">
        <f t="shared" si="152"/>
        <v>4176700</v>
      </c>
      <c r="I217" s="16">
        <v>115000</v>
      </c>
      <c r="J217" s="17">
        <f t="shared" si="153"/>
        <v>1150000</v>
      </c>
      <c r="K217" s="28">
        <v>250000</v>
      </c>
      <c r="L217" s="29">
        <f t="shared" si="154"/>
        <v>2500000</v>
      </c>
      <c r="M217" s="47">
        <f t="shared" si="150"/>
        <v>371890</v>
      </c>
      <c r="N217" s="46">
        <f t="shared" si="155"/>
        <v>307667.5</v>
      </c>
      <c r="O217" s="43">
        <f t="shared" si="156"/>
        <v>-0.45611739946533181</v>
      </c>
      <c r="P217" s="43">
        <f t="shared" si="157"/>
        <v>-0.35753695141670794</v>
      </c>
      <c r="Q217" s="43">
        <f t="shared" si="158"/>
        <v>0.62621986397653306</v>
      </c>
      <c r="R217" s="43">
        <f t="shared" si="159"/>
        <v>0.18743448690550679</v>
      </c>
      <c r="S217" s="21">
        <f t="shared" si="160"/>
        <v>155177.38954177572</v>
      </c>
      <c r="T217" s="22">
        <f t="shared" si="165"/>
        <v>462844.88954177569</v>
      </c>
      <c r="U217" s="22">
        <f t="shared" si="166"/>
        <v>152490.11045822428</v>
      </c>
      <c r="V217" s="21">
        <f t="shared" si="161"/>
        <v>448000</v>
      </c>
      <c r="W217" s="21">
        <f t="shared" si="162"/>
        <v>417670</v>
      </c>
      <c r="X217" s="21" t="str">
        <f t="shared" si="163"/>
        <v/>
      </c>
      <c r="Y217" s="21">
        <f t="shared" si="164"/>
        <v>250000</v>
      </c>
      <c r="Z217" s="23">
        <f t="shared" si="167"/>
        <v>371890</v>
      </c>
      <c r="AA217" s="20">
        <f t="shared" si="168"/>
        <v>3</v>
      </c>
      <c r="AB217" s="1" t="s">
        <v>863</v>
      </c>
      <c r="AE217" s="53"/>
      <c r="AF217" s="57">
        <f t="shared" si="169"/>
        <v>0</v>
      </c>
    </row>
    <row r="218" spans="1:32" ht="15" hidden="1" x14ac:dyDescent="0.2">
      <c r="A218" s="5" t="s">
        <v>423</v>
      </c>
      <c r="B218" s="10" t="s">
        <v>424</v>
      </c>
      <c r="C218" s="11" t="s">
        <v>20</v>
      </c>
      <c r="D218" s="12">
        <v>10</v>
      </c>
      <c r="E218" s="36">
        <v>163495</v>
      </c>
      <c r="F218" s="35">
        <f t="shared" si="151"/>
        <v>1634950</v>
      </c>
      <c r="G218" s="40">
        <v>159149</v>
      </c>
      <c r="H218" s="25">
        <f t="shared" si="152"/>
        <v>1591490</v>
      </c>
      <c r="I218" s="16">
        <v>135000</v>
      </c>
      <c r="J218" s="17">
        <f t="shared" si="153"/>
        <v>1350000</v>
      </c>
      <c r="K218" s="28">
        <v>200000</v>
      </c>
      <c r="L218" s="29">
        <f t="shared" si="154"/>
        <v>2000000</v>
      </c>
      <c r="M218" s="47">
        <f t="shared" si="150"/>
        <v>161322</v>
      </c>
      <c r="N218" s="46">
        <f t="shared" si="155"/>
        <v>164411</v>
      </c>
      <c r="O218" s="43">
        <f t="shared" si="156"/>
        <v>5.5714033732535695E-3</v>
      </c>
      <c r="P218" s="43">
        <f t="shared" si="157"/>
        <v>3.2005157805742979E-2</v>
      </c>
      <c r="Q218" s="43">
        <f t="shared" si="158"/>
        <v>0.17888705743532973</v>
      </c>
      <c r="R218" s="43">
        <f t="shared" si="159"/>
        <v>-0.21646361861432628</v>
      </c>
      <c r="S218" s="21">
        <f t="shared" si="160"/>
        <v>26833.508541871051</v>
      </c>
      <c r="T218" s="22">
        <f t="shared" si="165"/>
        <v>191244.50854187104</v>
      </c>
      <c r="U218" s="22">
        <f t="shared" si="166"/>
        <v>137577.49145812896</v>
      </c>
      <c r="V218" s="21">
        <f t="shared" si="161"/>
        <v>163495</v>
      </c>
      <c r="W218" s="21">
        <f t="shared" si="162"/>
        <v>159149</v>
      </c>
      <c r="X218" s="21" t="str">
        <f t="shared" si="163"/>
        <v/>
      </c>
      <c r="Y218" s="21" t="str">
        <f t="shared" si="164"/>
        <v/>
      </c>
      <c r="Z218" s="23">
        <f t="shared" si="167"/>
        <v>161322</v>
      </c>
      <c r="AA218" s="20">
        <f t="shared" si="168"/>
        <v>2</v>
      </c>
      <c r="AB218" s="1" t="s">
        <v>863</v>
      </c>
      <c r="AE218" s="53"/>
      <c r="AF218" s="57">
        <f t="shared" si="169"/>
        <v>0</v>
      </c>
    </row>
    <row r="219" spans="1:32" ht="15" hidden="1" x14ac:dyDescent="0.2">
      <c r="A219" s="5" t="s">
        <v>425</v>
      </c>
      <c r="B219" s="10" t="s">
        <v>426</v>
      </c>
      <c r="C219" s="11" t="s">
        <v>41</v>
      </c>
      <c r="D219" s="12">
        <v>20</v>
      </c>
      <c r="E219" s="36">
        <v>505185</v>
      </c>
      <c r="F219" s="35">
        <f t="shared" si="151"/>
        <v>10103700</v>
      </c>
      <c r="G219" s="40">
        <v>471477</v>
      </c>
      <c r="H219" s="25">
        <f t="shared" si="152"/>
        <v>9429540</v>
      </c>
      <c r="I219" s="16">
        <v>135000</v>
      </c>
      <c r="J219" s="17">
        <f t="shared" si="153"/>
        <v>2700000</v>
      </c>
      <c r="K219" s="28">
        <v>70000</v>
      </c>
      <c r="L219" s="29">
        <f t="shared" si="154"/>
        <v>1400000</v>
      </c>
      <c r="M219" s="47">
        <f t="shared" si="150"/>
        <v>370554</v>
      </c>
      <c r="N219" s="46">
        <f t="shared" si="155"/>
        <v>295415.5</v>
      </c>
      <c r="O219" s="43">
        <f t="shared" si="156"/>
        <v>-0.71008291711166138</v>
      </c>
      <c r="P219" s="43">
        <f t="shared" si="157"/>
        <v>-0.59597922248494073</v>
      </c>
      <c r="Q219" s="43">
        <f t="shared" si="158"/>
        <v>0.54301653095385993</v>
      </c>
      <c r="R219" s="43">
        <f t="shared" si="159"/>
        <v>0.76304560864274218</v>
      </c>
      <c r="S219" s="21">
        <f t="shared" si="160"/>
        <v>224756.29408539375</v>
      </c>
      <c r="T219" s="22">
        <f t="shared" si="165"/>
        <v>520171.79408539378</v>
      </c>
      <c r="U219" s="22">
        <f t="shared" si="166"/>
        <v>70659.205914606253</v>
      </c>
      <c r="V219" s="21">
        <f t="shared" si="161"/>
        <v>505185</v>
      </c>
      <c r="W219" s="21">
        <f t="shared" si="162"/>
        <v>471477</v>
      </c>
      <c r="X219" s="21">
        <f t="shared" si="163"/>
        <v>135000</v>
      </c>
      <c r="Y219" s="21" t="str">
        <f t="shared" si="164"/>
        <v/>
      </c>
      <c r="Z219" s="23">
        <f t="shared" si="167"/>
        <v>370554</v>
      </c>
      <c r="AA219" s="20">
        <f t="shared" si="168"/>
        <v>3</v>
      </c>
      <c r="AB219" s="1" t="s">
        <v>863</v>
      </c>
      <c r="AE219" s="53"/>
      <c r="AF219" s="57">
        <f t="shared" si="169"/>
        <v>0</v>
      </c>
    </row>
    <row r="220" spans="1:32" ht="15" hidden="1" x14ac:dyDescent="0.2">
      <c r="A220" s="5" t="s">
        <v>427</v>
      </c>
      <c r="B220" s="10" t="s">
        <v>428</v>
      </c>
      <c r="C220" s="11" t="s">
        <v>41</v>
      </c>
      <c r="D220" s="12">
        <v>20</v>
      </c>
      <c r="E220" s="36">
        <v>223790</v>
      </c>
      <c r="F220" s="35">
        <f t="shared" si="151"/>
        <v>4475800</v>
      </c>
      <c r="G220" s="40">
        <v>217793</v>
      </c>
      <c r="H220" s="25">
        <f t="shared" si="152"/>
        <v>4355860</v>
      </c>
      <c r="I220" s="16">
        <v>99800</v>
      </c>
      <c r="J220" s="17">
        <f t="shared" si="153"/>
        <v>1996000</v>
      </c>
      <c r="K220" s="28">
        <v>60000</v>
      </c>
      <c r="L220" s="29">
        <f t="shared" si="154"/>
        <v>1200000</v>
      </c>
      <c r="M220" s="47">
        <f t="shared" si="150"/>
        <v>180461</v>
      </c>
      <c r="N220" s="46">
        <f t="shared" si="155"/>
        <v>150345.75</v>
      </c>
      <c r="O220" s="43">
        <f t="shared" si="156"/>
        <v>-0.48850233545012078</v>
      </c>
      <c r="P220" s="43">
        <f t="shared" si="157"/>
        <v>-0.44861427742387128</v>
      </c>
      <c r="Q220" s="43">
        <f t="shared" si="158"/>
        <v>0.33619673319664845</v>
      </c>
      <c r="R220" s="43">
        <f t="shared" si="159"/>
        <v>0.60091987967734373</v>
      </c>
      <c r="S220" s="21">
        <f t="shared" si="160"/>
        <v>82986.779623323135</v>
      </c>
      <c r="T220" s="22">
        <f t="shared" si="165"/>
        <v>233332.52962332312</v>
      </c>
      <c r="U220" s="22">
        <f t="shared" si="166"/>
        <v>67358.970376676865</v>
      </c>
      <c r="V220" s="21">
        <f t="shared" si="161"/>
        <v>223790</v>
      </c>
      <c r="W220" s="21">
        <f t="shared" si="162"/>
        <v>217793</v>
      </c>
      <c r="X220" s="21">
        <f t="shared" si="163"/>
        <v>99800</v>
      </c>
      <c r="Y220" s="21" t="str">
        <f t="shared" si="164"/>
        <v/>
      </c>
      <c r="Z220" s="23">
        <f t="shared" si="167"/>
        <v>180461</v>
      </c>
      <c r="AA220" s="20">
        <f t="shared" si="168"/>
        <v>3</v>
      </c>
      <c r="AB220" s="1" t="s">
        <v>863</v>
      </c>
      <c r="AE220" s="53"/>
      <c r="AF220" s="57">
        <f t="shared" si="169"/>
        <v>0</v>
      </c>
    </row>
    <row r="221" spans="1:32" ht="15" hidden="1" x14ac:dyDescent="0.2">
      <c r="A221" s="5" t="s">
        <v>429</v>
      </c>
      <c r="B221" s="10" t="s">
        <v>430</v>
      </c>
      <c r="C221" s="11" t="s">
        <v>20</v>
      </c>
      <c r="D221" s="12">
        <v>4</v>
      </c>
      <c r="E221" s="36">
        <v>60200</v>
      </c>
      <c r="F221" s="35">
        <f t="shared" si="151"/>
        <v>240800</v>
      </c>
      <c r="G221" s="40">
        <v>58817</v>
      </c>
      <c r="H221" s="25">
        <f t="shared" si="152"/>
        <v>235268</v>
      </c>
      <c r="I221" s="16">
        <v>34900</v>
      </c>
      <c r="J221" s="17">
        <f t="shared" si="153"/>
        <v>139600</v>
      </c>
      <c r="K221" s="28">
        <v>30000</v>
      </c>
      <c r="L221" s="29">
        <f t="shared" si="154"/>
        <v>120000</v>
      </c>
      <c r="M221" s="47">
        <f t="shared" si="150"/>
        <v>51305.666666666664</v>
      </c>
      <c r="N221" s="46">
        <f t="shared" si="155"/>
        <v>45979.25</v>
      </c>
      <c r="O221" s="43">
        <f t="shared" si="156"/>
        <v>-0.30928625412550237</v>
      </c>
      <c r="P221" s="43">
        <f t="shared" si="157"/>
        <v>-0.27920746858637324</v>
      </c>
      <c r="Q221" s="43">
        <f t="shared" si="158"/>
        <v>0.24096195566478362</v>
      </c>
      <c r="R221" s="43">
        <f t="shared" si="159"/>
        <v>0.34753176704709188</v>
      </c>
      <c r="S221" s="21">
        <f t="shared" si="160"/>
        <v>15759.904470416903</v>
      </c>
      <c r="T221" s="22">
        <f t="shared" si="165"/>
        <v>61739.154470416906</v>
      </c>
      <c r="U221" s="22">
        <f t="shared" si="166"/>
        <v>30219.345529583097</v>
      </c>
      <c r="V221" s="21">
        <f t="shared" si="161"/>
        <v>60200</v>
      </c>
      <c r="W221" s="21">
        <f t="shared" si="162"/>
        <v>58817</v>
      </c>
      <c r="X221" s="21">
        <f t="shared" si="163"/>
        <v>34900</v>
      </c>
      <c r="Y221" s="21" t="str">
        <f t="shared" si="164"/>
        <v/>
      </c>
      <c r="Z221" s="23">
        <f t="shared" si="167"/>
        <v>51305.666666666664</v>
      </c>
      <c r="AA221" s="20">
        <f t="shared" si="168"/>
        <v>3</v>
      </c>
      <c r="AB221" s="1" t="s">
        <v>863</v>
      </c>
      <c r="AE221" s="53"/>
      <c r="AF221" s="57">
        <f t="shared" si="169"/>
        <v>0</v>
      </c>
    </row>
    <row r="222" spans="1:32" ht="15" hidden="1" x14ac:dyDescent="0.2">
      <c r="A222" s="5" t="s">
        <v>431</v>
      </c>
      <c r="B222" s="10" t="s">
        <v>432</v>
      </c>
      <c r="C222" s="11" t="s">
        <v>20</v>
      </c>
      <c r="D222" s="12">
        <v>5</v>
      </c>
      <c r="E222" s="36">
        <v>86700</v>
      </c>
      <c r="F222" s="35">
        <f t="shared" si="151"/>
        <v>433500</v>
      </c>
      <c r="G222" s="40">
        <v>80826</v>
      </c>
      <c r="H222" s="25">
        <f t="shared" si="152"/>
        <v>404130</v>
      </c>
      <c r="I222" s="16">
        <v>45900</v>
      </c>
      <c r="J222" s="17">
        <f t="shared" si="153"/>
        <v>229500</v>
      </c>
      <c r="K222" s="28">
        <v>35000</v>
      </c>
      <c r="L222" s="29">
        <f t="shared" si="154"/>
        <v>175000</v>
      </c>
      <c r="M222" s="47">
        <f t="shared" si="150"/>
        <v>71142</v>
      </c>
      <c r="N222" s="46">
        <f t="shared" si="155"/>
        <v>62106.5</v>
      </c>
      <c r="O222" s="43">
        <f t="shared" si="156"/>
        <v>-0.39598914767375404</v>
      </c>
      <c r="P222" s="43">
        <f t="shared" si="157"/>
        <v>-0.30140967531578822</v>
      </c>
      <c r="Q222" s="43">
        <f t="shared" si="158"/>
        <v>0.2609469218197773</v>
      </c>
      <c r="R222" s="43">
        <f t="shared" si="159"/>
        <v>0.43645190116976484</v>
      </c>
      <c r="S222" s="21">
        <f t="shared" si="160"/>
        <v>25512.564923974227</v>
      </c>
      <c r="T222" s="22">
        <f t="shared" si="165"/>
        <v>87619.06492397422</v>
      </c>
      <c r="U222" s="22">
        <f t="shared" si="166"/>
        <v>36593.935076025773</v>
      </c>
      <c r="V222" s="21">
        <f t="shared" si="161"/>
        <v>86700</v>
      </c>
      <c r="W222" s="21">
        <f t="shared" si="162"/>
        <v>80826</v>
      </c>
      <c r="X222" s="21">
        <f t="shared" si="163"/>
        <v>45900</v>
      </c>
      <c r="Y222" s="21" t="str">
        <f t="shared" si="164"/>
        <v/>
      </c>
      <c r="Z222" s="23">
        <f t="shared" si="167"/>
        <v>71142</v>
      </c>
      <c r="AA222" s="20">
        <f t="shared" si="168"/>
        <v>3</v>
      </c>
      <c r="AB222" s="1" t="s">
        <v>863</v>
      </c>
      <c r="AE222" s="53"/>
      <c r="AF222" s="57">
        <f t="shared" si="169"/>
        <v>0</v>
      </c>
    </row>
    <row r="223" spans="1:32" ht="15" hidden="1" x14ac:dyDescent="0.2">
      <c r="A223" s="5" t="s">
        <v>433</v>
      </c>
      <c r="B223" s="10" t="s">
        <v>434</v>
      </c>
      <c r="C223" s="11" t="s">
        <v>20</v>
      </c>
      <c r="D223" s="12">
        <v>6</v>
      </c>
      <c r="E223" s="36">
        <v>212800</v>
      </c>
      <c r="F223" s="35">
        <f t="shared" si="151"/>
        <v>1276800</v>
      </c>
      <c r="G223" s="40">
        <v>223065</v>
      </c>
      <c r="H223" s="25">
        <f t="shared" si="152"/>
        <v>1338390</v>
      </c>
      <c r="I223" s="16">
        <v>51200</v>
      </c>
      <c r="J223" s="17">
        <f t="shared" si="153"/>
        <v>307200</v>
      </c>
      <c r="K223" s="28">
        <v>35000</v>
      </c>
      <c r="L223" s="29">
        <f t="shared" si="154"/>
        <v>210000</v>
      </c>
      <c r="M223" s="47">
        <f t="shared" si="150"/>
        <v>130516.25</v>
      </c>
      <c r="N223" s="46">
        <f t="shared" si="155"/>
        <v>130516.25</v>
      </c>
      <c r="O223" s="43">
        <f t="shared" si="156"/>
        <v>-0.6304483158227423</v>
      </c>
      <c r="P223" s="43">
        <f t="shared" si="157"/>
        <v>-0.7090975261701129</v>
      </c>
      <c r="Q223" s="43">
        <f t="shared" si="158"/>
        <v>0.60771168341106951</v>
      </c>
      <c r="R223" s="43">
        <f t="shared" si="159"/>
        <v>0.7318341585817858</v>
      </c>
      <c r="S223" s="21">
        <f t="shared" si="160"/>
        <v>101242.79096763713</v>
      </c>
      <c r="T223" s="22">
        <f t="shared" si="165"/>
        <v>231759.04096763715</v>
      </c>
      <c r="U223" s="22">
        <f t="shared" si="166"/>
        <v>29273.459032362865</v>
      </c>
      <c r="V223" s="21">
        <f t="shared" si="161"/>
        <v>212800</v>
      </c>
      <c r="W223" s="21">
        <f t="shared" si="162"/>
        <v>223065</v>
      </c>
      <c r="X223" s="21">
        <f t="shared" si="163"/>
        <v>51200</v>
      </c>
      <c r="Y223" s="21">
        <f t="shared" si="164"/>
        <v>35000</v>
      </c>
      <c r="Z223" s="23">
        <f t="shared" si="167"/>
        <v>130516.25</v>
      </c>
      <c r="AA223" s="20">
        <f t="shared" si="168"/>
        <v>4</v>
      </c>
      <c r="AB223" s="1" t="s">
        <v>863</v>
      </c>
      <c r="AE223" s="53"/>
      <c r="AF223" s="57">
        <f t="shared" si="169"/>
        <v>0</v>
      </c>
    </row>
    <row r="224" spans="1:32" ht="15" hidden="1" x14ac:dyDescent="0.2">
      <c r="A224" s="5" t="s">
        <v>435</v>
      </c>
      <c r="B224" s="10" t="s">
        <v>436</v>
      </c>
      <c r="C224" s="11" t="s">
        <v>20</v>
      </c>
      <c r="D224" s="12">
        <v>7</v>
      </c>
      <c r="E224" s="36">
        <v>1260000</v>
      </c>
      <c r="F224" s="35">
        <f t="shared" si="151"/>
        <v>8820000</v>
      </c>
      <c r="G224" s="40">
        <v>1238418</v>
      </c>
      <c r="H224" s="25">
        <f t="shared" si="152"/>
        <v>8668926</v>
      </c>
      <c r="I224" s="16">
        <v>480000</v>
      </c>
      <c r="J224" s="17">
        <f t="shared" si="153"/>
        <v>3360000</v>
      </c>
      <c r="K224" s="28">
        <v>80000</v>
      </c>
      <c r="L224" s="29">
        <f t="shared" si="154"/>
        <v>560000</v>
      </c>
      <c r="M224" s="47">
        <f t="shared" si="150"/>
        <v>992806</v>
      </c>
      <c r="N224" s="46">
        <f t="shared" si="155"/>
        <v>764604.5</v>
      </c>
      <c r="O224" s="43">
        <f t="shared" si="156"/>
        <v>-0.64791078263337454</v>
      </c>
      <c r="P224" s="43">
        <f t="shared" si="157"/>
        <v>-0.61968442508512567</v>
      </c>
      <c r="Q224" s="43">
        <f t="shared" si="158"/>
        <v>0.37222446375871443</v>
      </c>
      <c r="R224" s="43">
        <f t="shared" si="159"/>
        <v>0.89537074395978578</v>
      </c>
      <c r="S224" s="21">
        <f t="shared" si="160"/>
        <v>582980.55343295971</v>
      </c>
      <c r="T224" s="22">
        <f t="shared" si="165"/>
        <v>1347585.0534329596</v>
      </c>
      <c r="U224" s="22">
        <f t="shared" si="166"/>
        <v>181623.94656704029</v>
      </c>
      <c r="V224" s="21">
        <f t="shared" si="161"/>
        <v>1260000</v>
      </c>
      <c r="W224" s="21">
        <f t="shared" si="162"/>
        <v>1238418</v>
      </c>
      <c r="X224" s="21">
        <f t="shared" si="163"/>
        <v>480000</v>
      </c>
      <c r="Y224" s="21" t="str">
        <f t="shared" si="164"/>
        <v/>
      </c>
      <c r="Z224" s="23">
        <f t="shared" si="167"/>
        <v>992806</v>
      </c>
      <c r="AA224" s="20">
        <f t="shared" si="168"/>
        <v>3</v>
      </c>
      <c r="AB224" s="1" t="s">
        <v>863</v>
      </c>
      <c r="AE224" s="53"/>
      <c r="AF224" s="57">
        <f t="shared" si="169"/>
        <v>0</v>
      </c>
    </row>
    <row r="225" spans="1:32" s="61" customFormat="1" ht="273" customHeight="1" x14ac:dyDescent="0.2">
      <c r="A225" s="74" t="s">
        <v>437</v>
      </c>
      <c r="B225" s="116" t="s">
        <v>438</v>
      </c>
      <c r="C225" s="78" t="s">
        <v>20</v>
      </c>
      <c r="D225" s="189">
        <v>10</v>
      </c>
      <c r="E225" s="222">
        <v>63186</v>
      </c>
      <c r="F225" s="183">
        <f t="shared" si="151"/>
        <v>631860</v>
      </c>
      <c r="G225" s="191">
        <v>67543</v>
      </c>
      <c r="H225" s="184">
        <f t="shared" si="152"/>
        <v>675430</v>
      </c>
      <c r="I225" s="188">
        <v>103500</v>
      </c>
      <c r="J225" s="224">
        <f t="shared" si="153"/>
        <v>1035000</v>
      </c>
      <c r="K225" s="192">
        <v>100000</v>
      </c>
      <c r="L225" s="220">
        <f t="shared" si="154"/>
        <v>1000000</v>
      </c>
      <c r="M225" s="85">
        <f t="shared" si="150"/>
        <v>83557.25</v>
      </c>
      <c r="N225" s="230">
        <f t="shared" si="155"/>
        <v>83557.25</v>
      </c>
      <c r="O225" s="226">
        <f t="shared" si="156"/>
        <v>0.24379990964278986</v>
      </c>
      <c r="P225" s="226">
        <f t="shared" si="157"/>
        <v>0.19165602027352502</v>
      </c>
      <c r="Q225" s="226">
        <f t="shared" si="158"/>
        <v>-0.23867168917119708</v>
      </c>
      <c r="R225" s="226">
        <f t="shared" si="159"/>
        <v>-0.19678424074511791</v>
      </c>
      <c r="S225" s="227">
        <f t="shared" si="160"/>
        <v>21130.714885761281</v>
      </c>
      <c r="T225" s="228">
        <f t="shared" si="165"/>
        <v>104687.96488576128</v>
      </c>
      <c r="U225" s="228">
        <f t="shared" si="166"/>
        <v>62426.535114238723</v>
      </c>
      <c r="V225" s="227">
        <f t="shared" si="161"/>
        <v>63186</v>
      </c>
      <c r="W225" s="227">
        <f t="shared" si="162"/>
        <v>67543</v>
      </c>
      <c r="X225" s="227">
        <f t="shared" si="163"/>
        <v>103500</v>
      </c>
      <c r="Y225" s="227">
        <f t="shared" si="164"/>
        <v>100000</v>
      </c>
      <c r="Z225" s="86">
        <f t="shared" si="167"/>
        <v>83557.25</v>
      </c>
      <c r="AA225" s="229">
        <f t="shared" si="168"/>
        <v>4</v>
      </c>
      <c r="AB225" s="73" t="s">
        <v>863</v>
      </c>
      <c r="AC225" s="73"/>
      <c r="AD225" s="73"/>
      <c r="AE225" s="235">
        <v>5</v>
      </c>
      <c r="AF225" s="236">
        <f t="shared" si="169"/>
        <v>417786.25</v>
      </c>
    </row>
    <row r="226" spans="1:32" s="61" customFormat="1" ht="273" customHeight="1" x14ac:dyDescent="0.2">
      <c r="A226" s="74" t="s">
        <v>439</v>
      </c>
      <c r="B226" s="116" t="s">
        <v>440</v>
      </c>
      <c r="C226" s="78" t="s">
        <v>20</v>
      </c>
      <c r="D226" s="189">
        <v>10</v>
      </c>
      <c r="E226" s="222">
        <v>65800</v>
      </c>
      <c r="F226" s="183">
        <f t="shared" si="151"/>
        <v>658000</v>
      </c>
      <c r="G226" s="191">
        <v>65157</v>
      </c>
      <c r="H226" s="184">
        <f t="shared" si="152"/>
        <v>651570</v>
      </c>
      <c r="I226" s="188">
        <v>103501</v>
      </c>
      <c r="J226" s="224">
        <f t="shared" si="153"/>
        <v>1035010</v>
      </c>
      <c r="K226" s="192">
        <v>200000</v>
      </c>
      <c r="L226" s="220">
        <f t="shared" si="154"/>
        <v>2000000</v>
      </c>
      <c r="M226" s="85">
        <f t="shared" si="150"/>
        <v>78152.666666666672</v>
      </c>
      <c r="N226" s="230">
        <f t="shared" si="155"/>
        <v>108614.5</v>
      </c>
      <c r="O226" s="226">
        <f t="shared" si="156"/>
        <v>0.39418770053722108</v>
      </c>
      <c r="P226" s="226">
        <f t="shared" si="157"/>
        <v>0.40010772042406861</v>
      </c>
      <c r="Q226" s="226">
        <f t="shared" si="158"/>
        <v>4.7079349442293639E-2</v>
      </c>
      <c r="R226" s="226">
        <f t="shared" si="159"/>
        <v>-0.84137477040358322</v>
      </c>
      <c r="S226" s="227">
        <f t="shared" si="160"/>
        <v>63506.149857054523</v>
      </c>
      <c r="T226" s="228">
        <f t="shared" si="165"/>
        <v>172120.64985705452</v>
      </c>
      <c r="U226" s="228">
        <f t="shared" si="166"/>
        <v>45108.350142945477</v>
      </c>
      <c r="V226" s="227">
        <f t="shared" si="161"/>
        <v>65800</v>
      </c>
      <c r="W226" s="227">
        <f t="shared" si="162"/>
        <v>65157</v>
      </c>
      <c r="X226" s="227">
        <f t="shared" si="163"/>
        <v>103501</v>
      </c>
      <c r="Y226" s="227" t="str">
        <f t="shared" si="164"/>
        <v/>
      </c>
      <c r="Z226" s="86">
        <f t="shared" si="167"/>
        <v>78152.666666666672</v>
      </c>
      <c r="AA226" s="229">
        <f t="shared" si="168"/>
        <v>3</v>
      </c>
      <c r="AB226" s="73" t="s">
        <v>863</v>
      </c>
      <c r="AC226" s="73"/>
      <c r="AD226" s="73"/>
      <c r="AE226" s="235">
        <v>1</v>
      </c>
      <c r="AF226" s="236">
        <f t="shared" si="169"/>
        <v>78152.666666666672</v>
      </c>
    </row>
    <row r="227" spans="1:32" ht="15" hidden="1" x14ac:dyDescent="0.2">
      <c r="A227" s="5" t="s">
        <v>441</v>
      </c>
      <c r="B227" s="10" t="s">
        <v>442</v>
      </c>
      <c r="C227" s="11" t="s">
        <v>20</v>
      </c>
      <c r="D227" s="12">
        <v>10</v>
      </c>
      <c r="E227" s="36">
        <v>15400</v>
      </c>
      <c r="F227" s="35">
        <f t="shared" si="151"/>
        <v>154000</v>
      </c>
      <c r="G227" s="40">
        <v>15491</v>
      </c>
      <c r="H227" s="25">
        <f t="shared" si="152"/>
        <v>154910</v>
      </c>
      <c r="I227" s="16">
        <v>103502</v>
      </c>
      <c r="J227" s="17">
        <f t="shared" si="153"/>
        <v>1035020</v>
      </c>
      <c r="K227" s="28">
        <v>100000</v>
      </c>
      <c r="L227" s="29">
        <f t="shared" si="154"/>
        <v>1000000</v>
      </c>
      <c r="M227" s="47">
        <f t="shared" si="150"/>
        <v>58598.25</v>
      </c>
      <c r="N227" s="46">
        <f t="shared" si="155"/>
        <v>58598.25</v>
      </c>
      <c r="O227" s="43">
        <f t="shared" si="156"/>
        <v>0.73719351687123758</v>
      </c>
      <c r="P227" s="43">
        <f t="shared" si="157"/>
        <v>0.73564056947093137</v>
      </c>
      <c r="Q227" s="43">
        <f t="shared" si="158"/>
        <v>-0.76629848160994563</v>
      </c>
      <c r="R227" s="43">
        <f t="shared" si="159"/>
        <v>-0.70653560473222332</v>
      </c>
      <c r="S227" s="21">
        <f t="shared" si="160"/>
        <v>49849.023637212129</v>
      </c>
      <c r="T227" s="22">
        <f t="shared" si="165"/>
        <v>108447.27363721213</v>
      </c>
      <c r="U227" s="22">
        <f t="shared" si="166"/>
        <v>8749.226362787871</v>
      </c>
      <c r="V227" s="21">
        <f t="shared" si="161"/>
        <v>15400</v>
      </c>
      <c r="W227" s="21">
        <f t="shared" si="162"/>
        <v>15491</v>
      </c>
      <c r="X227" s="21">
        <f t="shared" si="163"/>
        <v>103502</v>
      </c>
      <c r="Y227" s="21">
        <f t="shared" si="164"/>
        <v>100000</v>
      </c>
      <c r="Z227" s="23">
        <f t="shared" si="167"/>
        <v>58598.25</v>
      </c>
      <c r="AA227" s="20">
        <f t="shared" si="168"/>
        <v>4</v>
      </c>
      <c r="AB227" s="1" t="s">
        <v>863</v>
      </c>
      <c r="AE227" s="53"/>
      <c r="AF227" s="57">
        <f t="shared" si="169"/>
        <v>0</v>
      </c>
    </row>
    <row r="228" spans="1:32" s="61" customFormat="1" ht="273" customHeight="1" x14ac:dyDescent="0.2">
      <c r="A228" s="74" t="s">
        <v>443</v>
      </c>
      <c r="B228" s="116" t="s">
        <v>444</v>
      </c>
      <c r="C228" s="78" t="s">
        <v>20</v>
      </c>
      <c r="D228" s="189">
        <v>10</v>
      </c>
      <c r="E228" s="222">
        <v>63263</v>
      </c>
      <c r="F228" s="183">
        <f t="shared" si="151"/>
        <v>632630</v>
      </c>
      <c r="G228" s="191">
        <v>64694</v>
      </c>
      <c r="H228" s="184">
        <f t="shared" si="152"/>
        <v>646940</v>
      </c>
      <c r="I228" s="188">
        <v>103503</v>
      </c>
      <c r="J228" s="224">
        <f t="shared" si="153"/>
        <v>1035030</v>
      </c>
      <c r="K228" s="192">
        <v>100000</v>
      </c>
      <c r="L228" s="220">
        <f t="shared" si="154"/>
        <v>1000000</v>
      </c>
      <c r="M228" s="85">
        <f t="shared" si="150"/>
        <v>82865</v>
      </c>
      <c r="N228" s="230">
        <f t="shared" si="155"/>
        <v>82865</v>
      </c>
      <c r="O228" s="226">
        <f t="shared" si="156"/>
        <v>0.23655343027816322</v>
      </c>
      <c r="P228" s="226">
        <f t="shared" si="157"/>
        <v>0.21928437820551494</v>
      </c>
      <c r="Q228" s="226">
        <f t="shared" si="158"/>
        <v>-0.24905569299462993</v>
      </c>
      <c r="R228" s="226">
        <f t="shared" si="159"/>
        <v>-0.20678211548904835</v>
      </c>
      <c r="S228" s="227">
        <f t="shared" si="160"/>
        <v>21862.897901848846</v>
      </c>
      <c r="T228" s="228">
        <f t="shared" si="165"/>
        <v>104727.89790184885</v>
      </c>
      <c r="U228" s="228">
        <f t="shared" si="166"/>
        <v>61002.102098151154</v>
      </c>
      <c r="V228" s="227">
        <f t="shared" si="161"/>
        <v>63263</v>
      </c>
      <c r="W228" s="227">
        <f t="shared" si="162"/>
        <v>64694</v>
      </c>
      <c r="X228" s="227">
        <f t="shared" si="163"/>
        <v>103503</v>
      </c>
      <c r="Y228" s="227">
        <f t="shared" si="164"/>
        <v>100000</v>
      </c>
      <c r="Z228" s="86">
        <f t="shared" si="167"/>
        <v>82865</v>
      </c>
      <c r="AA228" s="229">
        <f t="shared" si="168"/>
        <v>4</v>
      </c>
      <c r="AB228" s="73" t="s">
        <v>863</v>
      </c>
      <c r="AC228" s="73"/>
      <c r="AD228" s="73"/>
      <c r="AE228" s="235">
        <v>3</v>
      </c>
      <c r="AF228" s="236">
        <f t="shared" si="169"/>
        <v>248595</v>
      </c>
    </row>
    <row r="229" spans="1:32" s="61" customFormat="1" ht="273" customHeight="1" x14ac:dyDescent="0.2">
      <c r="A229" s="74" t="s">
        <v>445</v>
      </c>
      <c r="B229" s="116" t="s">
        <v>446</v>
      </c>
      <c r="C229" s="78" t="s">
        <v>20</v>
      </c>
      <c r="D229" s="189">
        <v>10</v>
      </c>
      <c r="E229" s="222">
        <v>63265</v>
      </c>
      <c r="F229" s="183">
        <f t="shared" si="151"/>
        <v>632650</v>
      </c>
      <c r="G229" s="191">
        <v>68874</v>
      </c>
      <c r="H229" s="184">
        <f t="shared" si="152"/>
        <v>688740</v>
      </c>
      <c r="I229" s="188">
        <v>103504</v>
      </c>
      <c r="J229" s="224">
        <f t="shared" si="153"/>
        <v>1035040</v>
      </c>
      <c r="K229" s="192">
        <v>100000</v>
      </c>
      <c r="L229" s="220">
        <f t="shared" si="154"/>
        <v>1000000</v>
      </c>
      <c r="M229" s="85">
        <f t="shared" si="150"/>
        <v>83910.75</v>
      </c>
      <c r="N229" s="230">
        <f t="shared" si="155"/>
        <v>83910.75</v>
      </c>
      <c r="O229" s="226">
        <f t="shared" si="156"/>
        <v>0.24604416001525431</v>
      </c>
      <c r="P229" s="226">
        <f t="shared" si="157"/>
        <v>0.17919932785727688</v>
      </c>
      <c r="Q229" s="226">
        <f t="shared" si="158"/>
        <v>-0.23350107107849705</v>
      </c>
      <c r="R229" s="226">
        <f t="shared" si="159"/>
        <v>-0.19174241679403403</v>
      </c>
      <c r="S229" s="227">
        <f t="shared" si="160"/>
        <v>20777.473817815291</v>
      </c>
      <c r="T229" s="228">
        <f t="shared" si="165"/>
        <v>104688.22381781529</v>
      </c>
      <c r="U229" s="228">
        <f t="shared" si="166"/>
        <v>63133.276182184709</v>
      </c>
      <c r="V229" s="227">
        <f t="shared" si="161"/>
        <v>63265</v>
      </c>
      <c r="W229" s="227">
        <f t="shared" si="162"/>
        <v>68874</v>
      </c>
      <c r="X229" s="227">
        <f t="shared" si="163"/>
        <v>103504</v>
      </c>
      <c r="Y229" s="227">
        <f t="shared" si="164"/>
        <v>100000</v>
      </c>
      <c r="Z229" s="86">
        <f t="shared" si="167"/>
        <v>83910.75</v>
      </c>
      <c r="AA229" s="229">
        <f t="shared" si="168"/>
        <v>4</v>
      </c>
      <c r="AB229" s="73" t="s">
        <v>863</v>
      </c>
      <c r="AC229" s="73"/>
      <c r="AD229" s="73"/>
      <c r="AE229" s="235">
        <v>2</v>
      </c>
      <c r="AF229" s="236">
        <f t="shared" si="169"/>
        <v>167821.5</v>
      </c>
    </row>
    <row r="230" spans="1:32" ht="15" hidden="1" x14ac:dyDescent="0.2">
      <c r="A230" s="5" t="s">
        <v>447</v>
      </c>
      <c r="B230" s="10" t="s">
        <v>448</v>
      </c>
      <c r="C230" s="11" t="s">
        <v>20</v>
      </c>
      <c r="D230" s="12">
        <v>10</v>
      </c>
      <c r="E230" s="36">
        <v>77000</v>
      </c>
      <c r="F230" s="35">
        <f t="shared" si="151"/>
        <v>770000</v>
      </c>
      <c r="G230" s="40">
        <v>75141</v>
      </c>
      <c r="H230" s="25">
        <f t="shared" si="152"/>
        <v>751410</v>
      </c>
      <c r="I230" s="16">
        <v>103505</v>
      </c>
      <c r="J230" s="17">
        <f t="shared" si="153"/>
        <v>1035050</v>
      </c>
      <c r="K230" s="28">
        <v>250000</v>
      </c>
      <c r="L230" s="29">
        <f t="shared" si="154"/>
        <v>2500000</v>
      </c>
      <c r="M230" s="47">
        <f t="shared" si="150"/>
        <v>85215.333333333328</v>
      </c>
      <c r="N230" s="46">
        <f t="shared" si="155"/>
        <v>126411.5</v>
      </c>
      <c r="O230" s="43">
        <f t="shared" si="156"/>
        <v>0.39087820332802004</v>
      </c>
      <c r="P230" s="43">
        <f t="shared" si="157"/>
        <v>0.40558414384767205</v>
      </c>
      <c r="Q230" s="43">
        <f t="shared" si="158"/>
        <v>0.18120582383723005</v>
      </c>
      <c r="R230" s="43">
        <f t="shared" si="159"/>
        <v>-0.97766817101292203</v>
      </c>
      <c r="S230" s="21">
        <f t="shared" si="160"/>
        <v>83404.607340761853</v>
      </c>
      <c r="T230" s="22">
        <f t="shared" si="165"/>
        <v>209816.10734076187</v>
      </c>
      <c r="U230" s="22">
        <f t="shared" si="166"/>
        <v>43006.892659238147</v>
      </c>
      <c r="V230" s="21">
        <f t="shared" si="161"/>
        <v>77000</v>
      </c>
      <c r="W230" s="21">
        <f t="shared" si="162"/>
        <v>75141</v>
      </c>
      <c r="X230" s="21">
        <f t="shared" si="163"/>
        <v>103505</v>
      </c>
      <c r="Y230" s="21" t="str">
        <f t="shared" si="164"/>
        <v/>
      </c>
      <c r="Z230" s="23">
        <f t="shared" si="167"/>
        <v>85215.333333333328</v>
      </c>
      <c r="AA230" s="20">
        <f t="shared" si="168"/>
        <v>3</v>
      </c>
      <c r="AB230" s="1" t="s">
        <v>863</v>
      </c>
      <c r="AE230" s="53"/>
      <c r="AF230" s="57">
        <f t="shared" si="169"/>
        <v>0</v>
      </c>
    </row>
    <row r="231" spans="1:32" ht="15" hidden="1" x14ac:dyDescent="0.2">
      <c r="A231" s="5" t="s">
        <v>449</v>
      </c>
      <c r="B231" s="10" t="s">
        <v>450</v>
      </c>
      <c r="C231" s="11" t="s">
        <v>20</v>
      </c>
      <c r="D231" s="12">
        <v>10</v>
      </c>
      <c r="E231" s="36">
        <v>56700</v>
      </c>
      <c r="F231" s="35">
        <f t="shared" si="151"/>
        <v>567000</v>
      </c>
      <c r="G231" s="40">
        <v>53136</v>
      </c>
      <c r="H231" s="25">
        <f t="shared" si="152"/>
        <v>531360</v>
      </c>
      <c r="I231" s="16">
        <v>103506</v>
      </c>
      <c r="J231" s="17">
        <f t="shared" si="153"/>
        <v>1035060</v>
      </c>
      <c r="K231" s="28">
        <v>150000</v>
      </c>
      <c r="L231" s="29">
        <f t="shared" si="154"/>
        <v>1500000</v>
      </c>
      <c r="M231" s="47">
        <f t="shared" si="150"/>
        <v>71114</v>
      </c>
      <c r="N231" s="46">
        <f t="shared" si="155"/>
        <v>90835.5</v>
      </c>
      <c r="O231" s="43">
        <f t="shared" si="156"/>
        <v>0.3757947058143567</v>
      </c>
      <c r="P231" s="43">
        <f t="shared" si="157"/>
        <v>0.4150304671631686</v>
      </c>
      <c r="Q231" s="43">
        <f t="shared" si="158"/>
        <v>-0.13948841587264882</v>
      </c>
      <c r="R231" s="43">
        <f t="shared" si="159"/>
        <v>-0.65133675710487648</v>
      </c>
      <c r="S231" s="21">
        <f t="shared" si="160"/>
        <v>45634.28641931415</v>
      </c>
      <c r="T231" s="22">
        <f t="shared" si="165"/>
        <v>136469.78641931416</v>
      </c>
      <c r="U231" s="22">
        <f t="shared" si="166"/>
        <v>45201.21358068585</v>
      </c>
      <c r="V231" s="21">
        <f t="shared" si="161"/>
        <v>56700</v>
      </c>
      <c r="W231" s="21">
        <f t="shared" si="162"/>
        <v>53136</v>
      </c>
      <c r="X231" s="21">
        <f t="shared" si="163"/>
        <v>103506</v>
      </c>
      <c r="Y231" s="21" t="str">
        <f t="shared" si="164"/>
        <v/>
      </c>
      <c r="Z231" s="23">
        <f t="shared" si="167"/>
        <v>71114</v>
      </c>
      <c r="AA231" s="20">
        <f t="shared" si="168"/>
        <v>3</v>
      </c>
      <c r="AB231" s="1" t="s">
        <v>863</v>
      </c>
      <c r="AE231" s="53"/>
      <c r="AF231" s="57">
        <f t="shared" si="169"/>
        <v>0</v>
      </c>
    </row>
    <row r="232" spans="1:32" s="61" customFormat="1" ht="273" customHeight="1" x14ac:dyDescent="0.2">
      <c r="A232" s="74" t="s">
        <v>451</v>
      </c>
      <c r="B232" s="116" t="s">
        <v>452</v>
      </c>
      <c r="C232" s="78" t="s">
        <v>41</v>
      </c>
      <c r="D232" s="189">
        <v>500</v>
      </c>
      <c r="E232" s="222">
        <v>34450</v>
      </c>
      <c r="F232" s="183">
        <f t="shared" si="151"/>
        <v>17225000</v>
      </c>
      <c r="G232" s="191">
        <v>35473</v>
      </c>
      <c r="H232" s="184">
        <f t="shared" si="152"/>
        <v>17736500</v>
      </c>
      <c r="I232" s="188">
        <v>9520</v>
      </c>
      <c r="J232" s="224">
        <f t="shared" si="153"/>
        <v>4760000</v>
      </c>
      <c r="K232" s="192">
        <v>12000</v>
      </c>
      <c r="L232" s="220">
        <f t="shared" si="154"/>
        <v>6000000</v>
      </c>
      <c r="M232" s="85">
        <f t="shared" si="150"/>
        <v>22860.75</v>
      </c>
      <c r="N232" s="230">
        <f t="shared" si="155"/>
        <v>22860.75</v>
      </c>
      <c r="O232" s="226">
        <f t="shared" si="156"/>
        <v>-0.50694968450291444</v>
      </c>
      <c r="P232" s="226">
        <f t="shared" si="157"/>
        <v>-0.55169887252168026</v>
      </c>
      <c r="Q232" s="226">
        <f t="shared" si="158"/>
        <v>0.58356571853504369</v>
      </c>
      <c r="R232" s="226">
        <f t="shared" si="159"/>
        <v>0.47508283848955091</v>
      </c>
      <c r="S232" s="227">
        <f t="shared" si="160"/>
        <v>14015.599246910566</v>
      </c>
      <c r="T232" s="228">
        <f t="shared" si="165"/>
        <v>36876.349246910569</v>
      </c>
      <c r="U232" s="228">
        <f t="shared" si="166"/>
        <v>8845.1507530894341</v>
      </c>
      <c r="V232" s="227">
        <f t="shared" si="161"/>
        <v>34450</v>
      </c>
      <c r="W232" s="227">
        <f t="shared" si="162"/>
        <v>35473</v>
      </c>
      <c r="X232" s="227">
        <f t="shared" si="163"/>
        <v>9520</v>
      </c>
      <c r="Y232" s="227">
        <f t="shared" si="164"/>
        <v>12000</v>
      </c>
      <c r="Z232" s="86">
        <f t="shared" si="167"/>
        <v>22860.75</v>
      </c>
      <c r="AA232" s="229">
        <f t="shared" si="168"/>
        <v>4</v>
      </c>
      <c r="AB232" s="73" t="s">
        <v>863</v>
      </c>
      <c r="AC232" s="73"/>
      <c r="AD232" s="73"/>
      <c r="AE232" s="235">
        <v>30</v>
      </c>
      <c r="AF232" s="236">
        <f t="shared" si="169"/>
        <v>685822.5</v>
      </c>
    </row>
    <row r="233" spans="1:32" s="61" customFormat="1" ht="273" customHeight="1" x14ac:dyDescent="0.2">
      <c r="A233" s="74" t="s">
        <v>453</v>
      </c>
      <c r="B233" s="116" t="s">
        <v>454</v>
      </c>
      <c r="C233" s="78" t="s">
        <v>20</v>
      </c>
      <c r="D233" s="189">
        <v>80</v>
      </c>
      <c r="E233" s="222">
        <v>4000</v>
      </c>
      <c r="F233" s="183">
        <f t="shared" si="151"/>
        <v>320000</v>
      </c>
      <c r="G233" s="191">
        <v>3614</v>
      </c>
      <c r="H233" s="184">
        <f t="shared" si="152"/>
        <v>289120</v>
      </c>
      <c r="I233" s="188">
        <v>2500</v>
      </c>
      <c r="J233" s="224">
        <f t="shared" si="153"/>
        <v>200000</v>
      </c>
      <c r="K233" s="192">
        <v>8000</v>
      </c>
      <c r="L233" s="220">
        <f t="shared" si="154"/>
        <v>640000</v>
      </c>
      <c r="M233" s="85">
        <f t="shared" si="150"/>
        <v>3371.3333333333335</v>
      </c>
      <c r="N233" s="230">
        <f t="shared" si="155"/>
        <v>4528.5</v>
      </c>
      <c r="O233" s="226">
        <f t="shared" si="156"/>
        <v>0.11670531080931879</v>
      </c>
      <c r="P233" s="226">
        <f t="shared" si="157"/>
        <v>0.20194324831621946</v>
      </c>
      <c r="Q233" s="226">
        <f t="shared" si="158"/>
        <v>0.44794081925582419</v>
      </c>
      <c r="R233" s="226">
        <f t="shared" si="159"/>
        <v>-0.76658937838136243</v>
      </c>
      <c r="S233" s="227">
        <f t="shared" si="160"/>
        <v>2400.1213163782645</v>
      </c>
      <c r="T233" s="228">
        <f t="shared" si="165"/>
        <v>6928.621316378265</v>
      </c>
      <c r="U233" s="228">
        <f t="shared" si="166"/>
        <v>2128.3786836217355</v>
      </c>
      <c r="V233" s="227">
        <f t="shared" si="161"/>
        <v>4000</v>
      </c>
      <c r="W233" s="227">
        <f t="shared" si="162"/>
        <v>3614</v>
      </c>
      <c r="X233" s="227">
        <f t="shared" si="163"/>
        <v>2500</v>
      </c>
      <c r="Y233" s="227" t="str">
        <f t="shared" si="164"/>
        <v/>
      </c>
      <c r="Z233" s="86">
        <f t="shared" si="167"/>
        <v>3371.3333333333335</v>
      </c>
      <c r="AA233" s="229">
        <f t="shared" si="168"/>
        <v>3</v>
      </c>
      <c r="AB233" s="73" t="s">
        <v>863</v>
      </c>
      <c r="AC233" s="73"/>
      <c r="AD233" s="73"/>
      <c r="AE233" s="235">
        <v>20</v>
      </c>
      <c r="AF233" s="236">
        <f t="shared" si="169"/>
        <v>67426.666666666672</v>
      </c>
    </row>
    <row r="234" spans="1:32" s="61" customFormat="1" ht="273" customHeight="1" x14ac:dyDescent="0.2">
      <c r="A234" s="74" t="s">
        <v>455</v>
      </c>
      <c r="B234" s="116" t="s">
        <v>456</v>
      </c>
      <c r="C234" s="78" t="s">
        <v>41</v>
      </c>
      <c r="D234" s="189">
        <v>200</v>
      </c>
      <c r="E234" s="222">
        <v>50000</v>
      </c>
      <c r="F234" s="183">
        <f t="shared" ref="F234:F265" si="171">+D234*E234</f>
        <v>10000000</v>
      </c>
      <c r="G234" s="191">
        <v>45711</v>
      </c>
      <c r="H234" s="184">
        <f t="shared" ref="H234:H265" si="172">+D234*G234</f>
        <v>9142200</v>
      </c>
      <c r="I234" s="188">
        <v>12300</v>
      </c>
      <c r="J234" s="224">
        <f t="shared" ref="J234:J265" si="173">+I234*D234</f>
        <v>2460000</v>
      </c>
      <c r="K234" s="192">
        <v>14000</v>
      </c>
      <c r="L234" s="220">
        <f t="shared" ref="L234:L265" si="174">+K234*D234</f>
        <v>2800000</v>
      </c>
      <c r="M234" s="85">
        <f t="shared" si="150"/>
        <v>30502.75</v>
      </c>
      <c r="N234" s="230">
        <f t="shared" ref="N234:N265" si="175">AVERAGE(E234,G234,I234,K234)</f>
        <v>30502.75</v>
      </c>
      <c r="O234" s="226">
        <f t="shared" ref="O234:O265" si="176">1-E234/N234</f>
        <v>-0.63919646589241963</v>
      </c>
      <c r="P234" s="226">
        <f t="shared" ref="P234:P265" si="177">1-G234/N234</f>
        <v>-0.49858619304816787</v>
      </c>
      <c r="Q234" s="226">
        <f t="shared" ref="Q234:Q265" si="178">1-I234/N234</f>
        <v>0.59675766939046482</v>
      </c>
      <c r="R234" s="226">
        <f t="shared" ref="R234:R265" si="179">1-K234/N234</f>
        <v>0.54102498955012246</v>
      </c>
      <c r="S234" s="227">
        <f t="shared" ref="S234:S265" si="180">STDEV(E234,G234,I234,K234)</f>
        <v>20125.559957013204</v>
      </c>
      <c r="T234" s="228">
        <f t="shared" si="165"/>
        <v>50628.309957013204</v>
      </c>
      <c r="U234" s="228">
        <f t="shared" si="166"/>
        <v>10377.190042986796</v>
      </c>
      <c r="V234" s="227">
        <f t="shared" ref="V234:V265" si="181">IF(AND(E234&lt;=$T234,E234&gt;=$U234),E234,"")</f>
        <v>50000</v>
      </c>
      <c r="W234" s="227">
        <f t="shared" ref="W234:W265" si="182">IF(AND(G234&lt;=$T234,G234&gt;=$U234),G234,"")</f>
        <v>45711</v>
      </c>
      <c r="X234" s="227">
        <f t="shared" ref="X234:X265" si="183">IF(AND(I234&lt;=$T234,I234&gt;=$U234),I234,"")</f>
        <v>12300</v>
      </c>
      <c r="Y234" s="227">
        <f t="shared" ref="Y234:Y265" si="184">IF(AND(K234&lt;=$T234,K234&gt;=$U234),K234,"")</f>
        <v>14000</v>
      </c>
      <c r="Z234" s="86">
        <f t="shared" si="167"/>
        <v>30502.75</v>
      </c>
      <c r="AA234" s="229">
        <f t="shared" si="168"/>
        <v>4</v>
      </c>
      <c r="AB234" s="73" t="s">
        <v>863</v>
      </c>
      <c r="AC234" s="73"/>
      <c r="AD234" s="73"/>
      <c r="AE234" s="235">
        <v>30</v>
      </c>
      <c r="AF234" s="236">
        <f t="shared" si="169"/>
        <v>915082.5</v>
      </c>
    </row>
    <row r="235" spans="1:32" s="61" customFormat="1" ht="273" customHeight="1" x14ac:dyDescent="0.2">
      <c r="A235" s="74" t="s">
        <v>457</v>
      </c>
      <c r="B235" s="116" t="s">
        <v>458</v>
      </c>
      <c r="C235" s="78" t="s">
        <v>20</v>
      </c>
      <c r="D235" s="189">
        <v>80</v>
      </c>
      <c r="E235" s="222">
        <v>8750</v>
      </c>
      <c r="F235" s="183">
        <f t="shared" si="171"/>
        <v>700000</v>
      </c>
      <c r="G235" s="191">
        <v>8140</v>
      </c>
      <c r="H235" s="184">
        <f t="shared" si="172"/>
        <v>651200</v>
      </c>
      <c r="I235" s="188">
        <v>3000</v>
      </c>
      <c r="J235" s="224">
        <f t="shared" si="173"/>
        <v>240000</v>
      </c>
      <c r="K235" s="192">
        <v>9000</v>
      </c>
      <c r="L235" s="220">
        <f t="shared" si="174"/>
        <v>720000</v>
      </c>
      <c r="M235" s="85">
        <f t="shared" si="150"/>
        <v>8630</v>
      </c>
      <c r="N235" s="230">
        <f t="shared" si="175"/>
        <v>7222.5</v>
      </c>
      <c r="O235" s="226">
        <f t="shared" si="176"/>
        <v>-0.21149186569747314</v>
      </c>
      <c r="P235" s="226">
        <f t="shared" si="177"/>
        <v>-0.12703357563170647</v>
      </c>
      <c r="Q235" s="226">
        <f t="shared" si="178"/>
        <v>0.5846313603322949</v>
      </c>
      <c r="R235" s="226">
        <f t="shared" si="179"/>
        <v>-0.24610591900311518</v>
      </c>
      <c r="S235" s="227">
        <f t="shared" si="180"/>
        <v>2838.0788690004138</v>
      </c>
      <c r="T235" s="228">
        <f t="shared" si="165"/>
        <v>10060.578869000414</v>
      </c>
      <c r="U235" s="228">
        <f t="shared" si="166"/>
        <v>4384.4211309995862</v>
      </c>
      <c r="V235" s="227">
        <f t="shared" si="181"/>
        <v>8750</v>
      </c>
      <c r="W235" s="227">
        <f t="shared" si="182"/>
        <v>8140</v>
      </c>
      <c r="X235" s="227" t="str">
        <f t="shared" si="183"/>
        <v/>
      </c>
      <c r="Y235" s="227">
        <f t="shared" si="184"/>
        <v>9000</v>
      </c>
      <c r="Z235" s="86">
        <f t="shared" si="167"/>
        <v>8630</v>
      </c>
      <c r="AA235" s="229">
        <f t="shared" si="168"/>
        <v>3</v>
      </c>
      <c r="AB235" s="73" t="s">
        <v>863</v>
      </c>
      <c r="AC235" s="73"/>
      <c r="AD235" s="73"/>
      <c r="AE235" s="235">
        <v>20</v>
      </c>
      <c r="AF235" s="236">
        <f t="shared" si="169"/>
        <v>172600</v>
      </c>
    </row>
    <row r="236" spans="1:32" ht="15" hidden="1" x14ac:dyDescent="0.2">
      <c r="A236" s="5" t="s">
        <v>459</v>
      </c>
      <c r="B236" s="10" t="s">
        <v>460</v>
      </c>
      <c r="C236" s="11" t="s">
        <v>41</v>
      </c>
      <c r="D236" s="12">
        <v>80</v>
      </c>
      <c r="E236" s="36">
        <v>60500</v>
      </c>
      <c r="F236" s="35">
        <f t="shared" si="171"/>
        <v>4840000</v>
      </c>
      <c r="G236" s="40">
        <v>57466</v>
      </c>
      <c r="H236" s="25">
        <f t="shared" si="172"/>
        <v>4597280</v>
      </c>
      <c r="I236" s="16">
        <v>14630</v>
      </c>
      <c r="J236" s="17">
        <f t="shared" si="173"/>
        <v>1170400</v>
      </c>
      <c r="K236" s="28">
        <v>18000</v>
      </c>
      <c r="L236" s="29">
        <f t="shared" si="174"/>
        <v>1440000</v>
      </c>
      <c r="M236" s="47">
        <f t="shared" si="150"/>
        <v>37649</v>
      </c>
      <c r="N236" s="46">
        <f t="shared" si="175"/>
        <v>37649</v>
      </c>
      <c r="O236" s="43">
        <f t="shared" si="176"/>
        <v>-0.60694839172355186</v>
      </c>
      <c r="P236" s="43">
        <f t="shared" si="177"/>
        <v>-0.52636192196339882</v>
      </c>
      <c r="Q236" s="43">
        <f t="shared" si="178"/>
        <v>0.61141066163775926</v>
      </c>
      <c r="R236" s="43">
        <f t="shared" si="179"/>
        <v>0.5218996520491912</v>
      </c>
      <c r="S236" s="21">
        <f t="shared" si="180"/>
        <v>24703.840807993129</v>
      </c>
      <c r="T236" s="22">
        <f t="shared" si="165"/>
        <v>62352.840807993125</v>
      </c>
      <c r="U236" s="22">
        <f t="shared" si="166"/>
        <v>12945.159192006871</v>
      </c>
      <c r="V236" s="21">
        <f t="shared" si="181"/>
        <v>60500</v>
      </c>
      <c r="W236" s="21">
        <f t="shared" si="182"/>
        <v>57466</v>
      </c>
      <c r="X236" s="21">
        <f t="shared" si="183"/>
        <v>14630</v>
      </c>
      <c r="Y236" s="21">
        <f t="shared" si="184"/>
        <v>18000</v>
      </c>
      <c r="Z236" s="23">
        <f t="shared" si="167"/>
        <v>37649</v>
      </c>
      <c r="AA236" s="20">
        <f t="shared" si="168"/>
        <v>4</v>
      </c>
      <c r="AB236" s="1" t="s">
        <v>863</v>
      </c>
      <c r="AE236" s="53"/>
      <c r="AF236" s="57">
        <f t="shared" si="169"/>
        <v>0</v>
      </c>
    </row>
    <row r="237" spans="1:32" ht="15" hidden="1" x14ac:dyDescent="0.2">
      <c r="A237" s="5" t="s">
        <v>461</v>
      </c>
      <c r="B237" s="10" t="s">
        <v>462</v>
      </c>
      <c r="C237" s="11" t="s">
        <v>20</v>
      </c>
      <c r="D237" s="12">
        <v>80</v>
      </c>
      <c r="E237" s="36">
        <v>10500</v>
      </c>
      <c r="F237" s="35">
        <f t="shared" si="171"/>
        <v>840000</v>
      </c>
      <c r="G237" s="40">
        <v>10143</v>
      </c>
      <c r="H237" s="25">
        <f t="shared" si="172"/>
        <v>811440</v>
      </c>
      <c r="I237" s="16">
        <v>3650</v>
      </c>
      <c r="J237" s="17">
        <f t="shared" si="173"/>
        <v>292000</v>
      </c>
      <c r="K237" s="28">
        <v>12000</v>
      </c>
      <c r="L237" s="29">
        <f t="shared" si="174"/>
        <v>960000</v>
      </c>
      <c r="M237" s="47">
        <f t="shared" si="150"/>
        <v>10881</v>
      </c>
      <c r="N237" s="46">
        <f t="shared" si="175"/>
        <v>9073.25</v>
      </c>
      <c r="O237" s="43">
        <f t="shared" si="176"/>
        <v>-0.15724795415093817</v>
      </c>
      <c r="P237" s="43">
        <f t="shared" si="177"/>
        <v>-0.11790152370980622</v>
      </c>
      <c r="Q237" s="43">
        <f t="shared" si="178"/>
        <v>0.59771856831895964</v>
      </c>
      <c r="R237" s="43">
        <f t="shared" si="179"/>
        <v>-0.32256909045821502</v>
      </c>
      <c r="S237" s="21">
        <f t="shared" si="180"/>
        <v>3703.938748143657</v>
      </c>
      <c r="T237" s="22">
        <f t="shared" si="165"/>
        <v>12777.188748143657</v>
      </c>
      <c r="U237" s="22">
        <f t="shared" si="166"/>
        <v>5369.311251856343</v>
      </c>
      <c r="V237" s="21">
        <f t="shared" si="181"/>
        <v>10500</v>
      </c>
      <c r="W237" s="21">
        <f t="shared" si="182"/>
        <v>10143</v>
      </c>
      <c r="X237" s="21" t="str">
        <f t="shared" si="183"/>
        <v/>
      </c>
      <c r="Y237" s="21">
        <f t="shared" si="184"/>
        <v>12000</v>
      </c>
      <c r="Z237" s="23">
        <f t="shared" si="167"/>
        <v>10881</v>
      </c>
      <c r="AA237" s="20">
        <f t="shared" si="168"/>
        <v>3</v>
      </c>
      <c r="AB237" s="1" t="s">
        <v>863</v>
      </c>
      <c r="AE237" s="53"/>
      <c r="AF237" s="57">
        <f t="shared" si="169"/>
        <v>0</v>
      </c>
    </row>
    <row r="238" spans="1:32" s="61" customFormat="1" ht="273" customHeight="1" x14ac:dyDescent="0.2">
      <c r="A238" s="74" t="s">
        <v>463</v>
      </c>
      <c r="B238" s="116" t="s">
        <v>464</v>
      </c>
      <c r="C238" s="78" t="s">
        <v>41</v>
      </c>
      <c r="D238" s="189">
        <v>40</v>
      </c>
      <c r="E238" s="222">
        <v>70000</v>
      </c>
      <c r="F238" s="183">
        <f t="shared" si="171"/>
        <v>2800000</v>
      </c>
      <c r="G238" s="191">
        <v>65877</v>
      </c>
      <c r="H238" s="184">
        <f t="shared" si="172"/>
        <v>2635080</v>
      </c>
      <c r="I238" s="188">
        <v>17300</v>
      </c>
      <c r="J238" s="224">
        <f t="shared" si="173"/>
        <v>692000</v>
      </c>
      <c r="K238" s="192">
        <v>19000</v>
      </c>
      <c r="L238" s="220">
        <f t="shared" si="174"/>
        <v>760000</v>
      </c>
      <c r="M238" s="85">
        <f t="shared" si="150"/>
        <v>43044.25</v>
      </c>
      <c r="N238" s="230">
        <f t="shared" si="175"/>
        <v>43044.25</v>
      </c>
      <c r="O238" s="226">
        <f t="shared" si="176"/>
        <v>-0.62623346904638821</v>
      </c>
      <c r="P238" s="226">
        <f t="shared" si="177"/>
        <v>-0.53044831771955603</v>
      </c>
      <c r="Q238" s="226">
        <f t="shared" si="178"/>
        <v>0.5980880140785354</v>
      </c>
      <c r="R238" s="226">
        <f t="shared" si="179"/>
        <v>0.55859377268740884</v>
      </c>
      <c r="S238" s="227">
        <f t="shared" si="180"/>
        <v>28803.005032750778</v>
      </c>
      <c r="T238" s="228">
        <f t="shared" si="165"/>
        <v>71847.255032750778</v>
      </c>
      <c r="U238" s="228">
        <f t="shared" si="166"/>
        <v>14241.244967249222</v>
      </c>
      <c r="V238" s="227">
        <f t="shared" si="181"/>
        <v>70000</v>
      </c>
      <c r="W238" s="227">
        <f t="shared" si="182"/>
        <v>65877</v>
      </c>
      <c r="X238" s="227">
        <f t="shared" si="183"/>
        <v>17300</v>
      </c>
      <c r="Y238" s="227">
        <f t="shared" si="184"/>
        <v>19000</v>
      </c>
      <c r="Z238" s="86">
        <f t="shared" si="167"/>
        <v>43044.25</v>
      </c>
      <c r="AA238" s="229">
        <f t="shared" si="168"/>
        <v>4</v>
      </c>
      <c r="AB238" s="73" t="s">
        <v>863</v>
      </c>
      <c r="AC238" s="73"/>
      <c r="AD238" s="73"/>
      <c r="AE238" s="235">
        <v>15</v>
      </c>
      <c r="AF238" s="236">
        <f t="shared" si="169"/>
        <v>645663.75</v>
      </c>
    </row>
    <row r="239" spans="1:32" s="61" customFormat="1" ht="273" customHeight="1" x14ac:dyDescent="0.2">
      <c r="A239" s="74" t="s">
        <v>465</v>
      </c>
      <c r="B239" s="116" t="s">
        <v>466</v>
      </c>
      <c r="C239" s="78" t="s">
        <v>20</v>
      </c>
      <c r="D239" s="189">
        <v>20</v>
      </c>
      <c r="E239" s="222">
        <v>16800</v>
      </c>
      <c r="F239" s="183">
        <f t="shared" si="171"/>
        <v>336000</v>
      </c>
      <c r="G239" s="191">
        <v>17300</v>
      </c>
      <c r="H239" s="184">
        <f t="shared" si="172"/>
        <v>346000</v>
      </c>
      <c r="I239" s="188">
        <v>4000</v>
      </c>
      <c r="J239" s="224">
        <f t="shared" si="173"/>
        <v>80000</v>
      </c>
      <c r="K239" s="192">
        <v>12500</v>
      </c>
      <c r="L239" s="220">
        <f t="shared" si="174"/>
        <v>250000</v>
      </c>
      <c r="M239" s="85">
        <f t="shared" si="150"/>
        <v>15533.333333333334</v>
      </c>
      <c r="N239" s="230">
        <f t="shared" si="175"/>
        <v>12650</v>
      </c>
      <c r="O239" s="226">
        <f t="shared" si="176"/>
        <v>-0.32806324110671947</v>
      </c>
      <c r="P239" s="226">
        <f t="shared" si="177"/>
        <v>-0.36758893280632421</v>
      </c>
      <c r="Q239" s="226">
        <f t="shared" si="178"/>
        <v>0.6837944664031621</v>
      </c>
      <c r="R239" s="226">
        <f t="shared" si="179"/>
        <v>1.1857707509881465E-2</v>
      </c>
      <c r="S239" s="227">
        <f t="shared" si="180"/>
        <v>6156.0268572080377</v>
      </c>
      <c r="T239" s="228">
        <f t="shared" si="165"/>
        <v>18806.026857208039</v>
      </c>
      <c r="U239" s="228">
        <f t="shared" si="166"/>
        <v>6493.9731427919623</v>
      </c>
      <c r="V239" s="227">
        <f t="shared" si="181"/>
        <v>16800</v>
      </c>
      <c r="W239" s="227">
        <f t="shared" si="182"/>
        <v>17300</v>
      </c>
      <c r="X239" s="227" t="str">
        <f t="shared" si="183"/>
        <v/>
      </c>
      <c r="Y239" s="227">
        <f t="shared" si="184"/>
        <v>12500</v>
      </c>
      <c r="Z239" s="86">
        <f t="shared" si="167"/>
        <v>15533.333333333334</v>
      </c>
      <c r="AA239" s="229">
        <f t="shared" si="168"/>
        <v>3</v>
      </c>
      <c r="AB239" s="73" t="s">
        <v>863</v>
      </c>
      <c r="AC239" s="73"/>
      <c r="AD239" s="73"/>
      <c r="AE239" s="235">
        <v>20</v>
      </c>
      <c r="AF239" s="236">
        <f t="shared" si="169"/>
        <v>310666.66666666669</v>
      </c>
    </row>
    <row r="240" spans="1:32" ht="15" hidden="1" x14ac:dyDescent="0.2">
      <c r="A240" s="5" t="s">
        <v>467</v>
      </c>
      <c r="B240" s="10" t="s">
        <v>468</v>
      </c>
      <c r="C240" s="11" t="s">
        <v>41</v>
      </c>
      <c r="D240" s="12">
        <v>40</v>
      </c>
      <c r="E240" s="36">
        <v>105000</v>
      </c>
      <c r="F240" s="35">
        <f t="shared" si="171"/>
        <v>4200000</v>
      </c>
      <c r="G240" s="40">
        <v>103433</v>
      </c>
      <c r="H240" s="25">
        <f t="shared" si="172"/>
        <v>4137320</v>
      </c>
      <c r="I240" s="16">
        <v>21432</v>
      </c>
      <c r="J240" s="17">
        <f t="shared" si="173"/>
        <v>857280</v>
      </c>
      <c r="K240" s="28">
        <v>20000</v>
      </c>
      <c r="L240" s="29">
        <f t="shared" si="174"/>
        <v>800000</v>
      </c>
      <c r="M240" s="47">
        <f t="shared" si="150"/>
        <v>62466.25</v>
      </c>
      <c r="N240" s="46">
        <f t="shared" si="175"/>
        <v>62466.25</v>
      </c>
      <c r="O240" s="43">
        <f t="shared" si="176"/>
        <v>-0.68090769015268249</v>
      </c>
      <c r="P240" s="43">
        <f t="shared" si="177"/>
        <v>-0.65582214395773719</v>
      </c>
      <c r="Q240" s="43">
        <f t="shared" si="178"/>
        <v>0.6569027274728354</v>
      </c>
      <c r="R240" s="43">
        <f t="shared" si="179"/>
        <v>0.67982710663758428</v>
      </c>
      <c r="S240" s="21">
        <f t="shared" si="180"/>
        <v>48216.824714857918</v>
      </c>
      <c r="T240" s="22">
        <f t="shared" si="165"/>
        <v>110683.07471485791</v>
      </c>
      <c r="U240" s="22">
        <f t="shared" si="166"/>
        <v>14249.425285142082</v>
      </c>
      <c r="V240" s="21">
        <f t="shared" si="181"/>
        <v>105000</v>
      </c>
      <c r="W240" s="21">
        <f t="shared" si="182"/>
        <v>103433</v>
      </c>
      <c r="X240" s="21">
        <f t="shared" si="183"/>
        <v>21432</v>
      </c>
      <c r="Y240" s="21">
        <f t="shared" si="184"/>
        <v>20000</v>
      </c>
      <c r="Z240" s="23">
        <f t="shared" si="167"/>
        <v>62466.25</v>
      </c>
      <c r="AA240" s="20">
        <f t="shared" si="168"/>
        <v>4</v>
      </c>
      <c r="AB240" s="1" t="s">
        <v>863</v>
      </c>
      <c r="AE240" s="53"/>
      <c r="AF240" s="57">
        <f t="shared" si="169"/>
        <v>0</v>
      </c>
    </row>
    <row r="241" spans="1:32" ht="15" hidden="1" x14ac:dyDescent="0.2">
      <c r="A241" s="5" t="s">
        <v>469</v>
      </c>
      <c r="B241" s="10" t="s">
        <v>470</v>
      </c>
      <c r="C241" s="11" t="s">
        <v>20</v>
      </c>
      <c r="D241" s="12">
        <v>20</v>
      </c>
      <c r="E241" s="36">
        <v>14500</v>
      </c>
      <c r="F241" s="35">
        <f t="shared" si="171"/>
        <v>290000</v>
      </c>
      <c r="G241" s="40">
        <v>13964</v>
      </c>
      <c r="H241" s="25">
        <f t="shared" si="172"/>
        <v>279280</v>
      </c>
      <c r="I241" s="16">
        <v>4320</v>
      </c>
      <c r="J241" s="17">
        <f t="shared" si="173"/>
        <v>86400</v>
      </c>
      <c r="K241" s="28">
        <v>13000</v>
      </c>
      <c r="L241" s="29">
        <f t="shared" si="174"/>
        <v>260000</v>
      </c>
      <c r="M241" s="47">
        <f t="shared" si="150"/>
        <v>13821.333333333334</v>
      </c>
      <c r="N241" s="46">
        <f t="shared" si="175"/>
        <v>11446</v>
      </c>
      <c r="O241" s="43">
        <f t="shared" si="176"/>
        <v>-0.2668181023938494</v>
      </c>
      <c r="P241" s="43">
        <f t="shared" si="177"/>
        <v>-0.21998951598811822</v>
      </c>
      <c r="Q241" s="43">
        <f t="shared" si="178"/>
        <v>0.62257557225231519</v>
      </c>
      <c r="R241" s="43">
        <f t="shared" si="179"/>
        <v>-0.13576795387034779</v>
      </c>
      <c r="S241" s="21">
        <f t="shared" si="180"/>
        <v>4791.0344046632217</v>
      </c>
      <c r="T241" s="22">
        <f t="shared" si="165"/>
        <v>16237.034404663222</v>
      </c>
      <c r="U241" s="22">
        <f t="shared" si="166"/>
        <v>6654.9655953367783</v>
      </c>
      <c r="V241" s="21">
        <f t="shared" si="181"/>
        <v>14500</v>
      </c>
      <c r="W241" s="21">
        <f t="shared" si="182"/>
        <v>13964</v>
      </c>
      <c r="X241" s="21" t="str">
        <f t="shared" si="183"/>
        <v/>
      </c>
      <c r="Y241" s="21">
        <f t="shared" si="184"/>
        <v>13000</v>
      </c>
      <c r="Z241" s="23">
        <f t="shared" si="167"/>
        <v>13821.333333333334</v>
      </c>
      <c r="AA241" s="20">
        <f t="shared" si="168"/>
        <v>3</v>
      </c>
      <c r="AB241" s="1" t="s">
        <v>863</v>
      </c>
      <c r="AE241" s="53"/>
      <c r="AF241" s="57">
        <f t="shared" si="169"/>
        <v>0</v>
      </c>
    </row>
    <row r="242" spans="1:32" ht="15" hidden="1" x14ac:dyDescent="0.2">
      <c r="A242" s="5" t="s">
        <v>471</v>
      </c>
      <c r="B242" s="10" t="s">
        <v>472</v>
      </c>
      <c r="C242" s="11" t="s">
        <v>41</v>
      </c>
      <c r="D242" s="12">
        <v>20</v>
      </c>
      <c r="E242" s="36">
        <v>112980</v>
      </c>
      <c r="F242" s="35">
        <f t="shared" si="171"/>
        <v>2259600</v>
      </c>
      <c r="G242" s="40">
        <v>106443</v>
      </c>
      <c r="H242" s="25">
        <f t="shared" si="172"/>
        <v>2128860</v>
      </c>
      <c r="I242" s="16">
        <v>31876</v>
      </c>
      <c r="J242" s="17">
        <f t="shared" si="173"/>
        <v>637520</v>
      </c>
      <c r="K242" s="28">
        <v>25000</v>
      </c>
      <c r="L242" s="29">
        <f t="shared" si="174"/>
        <v>500000</v>
      </c>
      <c r="M242" s="47">
        <f t="shared" si="150"/>
        <v>69074.75</v>
      </c>
      <c r="N242" s="46">
        <f t="shared" si="175"/>
        <v>69074.75</v>
      </c>
      <c r="O242" s="43">
        <f t="shared" si="176"/>
        <v>-0.63561938334919788</v>
      </c>
      <c r="P242" s="43">
        <f t="shared" si="177"/>
        <v>-0.54098277590581212</v>
      </c>
      <c r="Q242" s="43">
        <f t="shared" si="178"/>
        <v>0.53852891251868451</v>
      </c>
      <c r="R242" s="43">
        <f t="shared" si="179"/>
        <v>0.63807324673632548</v>
      </c>
      <c r="S242" s="21">
        <f t="shared" si="180"/>
        <v>47082.861973156789</v>
      </c>
      <c r="T242" s="22">
        <f t="shared" si="165"/>
        <v>116157.61197315679</v>
      </c>
      <c r="U242" s="22">
        <f t="shared" si="166"/>
        <v>21991.888026843211</v>
      </c>
      <c r="V242" s="21">
        <f t="shared" si="181"/>
        <v>112980</v>
      </c>
      <c r="W242" s="21">
        <f t="shared" si="182"/>
        <v>106443</v>
      </c>
      <c r="X242" s="21">
        <f t="shared" si="183"/>
        <v>31876</v>
      </c>
      <c r="Y242" s="21">
        <f t="shared" si="184"/>
        <v>25000</v>
      </c>
      <c r="Z242" s="23">
        <f t="shared" si="167"/>
        <v>69074.75</v>
      </c>
      <c r="AA242" s="20">
        <f t="shared" si="168"/>
        <v>4</v>
      </c>
      <c r="AB242" s="1" t="s">
        <v>863</v>
      </c>
      <c r="AE242" s="53"/>
      <c r="AF242" s="57">
        <f t="shared" si="169"/>
        <v>0</v>
      </c>
    </row>
    <row r="243" spans="1:32" ht="15" hidden="1" x14ac:dyDescent="0.2">
      <c r="A243" s="5" t="s">
        <v>473</v>
      </c>
      <c r="B243" s="10" t="s">
        <v>395</v>
      </c>
      <c r="C243" s="11" t="s">
        <v>20</v>
      </c>
      <c r="D243" s="12">
        <v>5</v>
      </c>
      <c r="E243" s="36">
        <v>44800</v>
      </c>
      <c r="F243" s="35">
        <f t="shared" si="171"/>
        <v>224000</v>
      </c>
      <c r="G243" s="40">
        <v>42995</v>
      </c>
      <c r="H243" s="25">
        <f t="shared" si="172"/>
        <v>214975</v>
      </c>
      <c r="I243" s="16">
        <v>9100</v>
      </c>
      <c r="J243" s="17">
        <f t="shared" si="173"/>
        <v>45500</v>
      </c>
      <c r="K243" s="28">
        <v>14000</v>
      </c>
      <c r="L243" s="29">
        <f t="shared" si="174"/>
        <v>70000</v>
      </c>
      <c r="M243" s="47">
        <f t="shared" si="150"/>
        <v>27723.75</v>
      </c>
      <c r="N243" s="46">
        <f t="shared" si="175"/>
        <v>27723.75</v>
      </c>
      <c r="O243" s="43">
        <f t="shared" si="176"/>
        <v>-0.6159430091528022</v>
      </c>
      <c r="P243" s="43">
        <f t="shared" si="177"/>
        <v>-0.55083637675278418</v>
      </c>
      <c r="Q243" s="43">
        <f t="shared" si="178"/>
        <v>0.6717615762658371</v>
      </c>
      <c r="R243" s="43">
        <f t="shared" si="179"/>
        <v>0.49501780963974928</v>
      </c>
      <c r="S243" s="21">
        <f t="shared" si="180"/>
        <v>18797.116523108893</v>
      </c>
      <c r="T243" s="22">
        <f t="shared" si="165"/>
        <v>46520.866523108896</v>
      </c>
      <c r="U243" s="22">
        <f t="shared" si="166"/>
        <v>8926.6334768911074</v>
      </c>
      <c r="V243" s="21">
        <f t="shared" si="181"/>
        <v>44800</v>
      </c>
      <c r="W243" s="21">
        <f t="shared" si="182"/>
        <v>42995</v>
      </c>
      <c r="X243" s="21">
        <f t="shared" si="183"/>
        <v>9100</v>
      </c>
      <c r="Y243" s="21">
        <f t="shared" si="184"/>
        <v>14000</v>
      </c>
      <c r="Z243" s="23">
        <f t="shared" si="167"/>
        <v>27723.75</v>
      </c>
      <c r="AA243" s="20">
        <f t="shared" si="168"/>
        <v>4</v>
      </c>
      <c r="AB243" s="1" t="s">
        <v>863</v>
      </c>
      <c r="AE243" s="53"/>
      <c r="AF243" s="57">
        <f t="shared" si="169"/>
        <v>0</v>
      </c>
    </row>
    <row r="244" spans="1:32" ht="15" hidden="1" x14ac:dyDescent="0.2">
      <c r="A244" s="5" t="s">
        <v>474</v>
      </c>
      <c r="B244" s="10" t="s">
        <v>475</v>
      </c>
      <c r="C244" s="11" t="s">
        <v>41</v>
      </c>
      <c r="D244" s="12">
        <v>10</v>
      </c>
      <c r="E244" s="36">
        <v>216160</v>
      </c>
      <c r="F244" s="35">
        <f t="shared" si="171"/>
        <v>2161600</v>
      </c>
      <c r="G244" s="40">
        <v>211130</v>
      </c>
      <c r="H244" s="25">
        <f t="shared" si="172"/>
        <v>2111300</v>
      </c>
      <c r="I244" s="16">
        <v>56493</v>
      </c>
      <c r="J244" s="17">
        <f t="shared" si="173"/>
        <v>564930</v>
      </c>
      <c r="K244" s="28">
        <v>28000</v>
      </c>
      <c r="L244" s="29">
        <f t="shared" si="174"/>
        <v>280000</v>
      </c>
      <c r="M244" s="47">
        <f t="shared" si="150"/>
        <v>161261</v>
      </c>
      <c r="N244" s="46">
        <f t="shared" si="175"/>
        <v>127945.75</v>
      </c>
      <c r="O244" s="43">
        <f t="shared" si="176"/>
        <v>-0.68946604322535143</v>
      </c>
      <c r="P244" s="43">
        <f t="shared" si="177"/>
        <v>-0.65015250604260011</v>
      </c>
      <c r="Q244" s="43">
        <f t="shared" si="178"/>
        <v>0.55846130098107993</v>
      </c>
      <c r="R244" s="43">
        <f t="shared" si="179"/>
        <v>0.78115724828687161</v>
      </c>
      <c r="S244" s="21">
        <f t="shared" si="180"/>
        <v>99659.456445019139</v>
      </c>
      <c r="T244" s="22">
        <f t="shared" si="165"/>
        <v>227605.20644501914</v>
      </c>
      <c r="U244" s="22">
        <f t="shared" si="166"/>
        <v>28286.293554980861</v>
      </c>
      <c r="V244" s="21">
        <f t="shared" si="181"/>
        <v>216160</v>
      </c>
      <c r="W244" s="21">
        <f t="shared" si="182"/>
        <v>211130</v>
      </c>
      <c r="X244" s="21">
        <f t="shared" si="183"/>
        <v>56493</v>
      </c>
      <c r="Y244" s="21" t="str">
        <f t="shared" si="184"/>
        <v/>
      </c>
      <c r="Z244" s="23">
        <f t="shared" si="167"/>
        <v>161261</v>
      </c>
      <c r="AA244" s="20">
        <f t="shared" si="168"/>
        <v>3</v>
      </c>
      <c r="AB244" s="1" t="s">
        <v>863</v>
      </c>
      <c r="AE244" s="53"/>
      <c r="AF244" s="57">
        <f t="shared" si="169"/>
        <v>0</v>
      </c>
    </row>
    <row r="245" spans="1:32" ht="15" hidden="1" x14ac:dyDescent="0.2">
      <c r="A245" s="5" t="s">
        <v>476</v>
      </c>
      <c r="B245" s="10" t="s">
        <v>477</v>
      </c>
      <c r="C245" s="11" t="s">
        <v>20</v>
      </c>
      <c r="D245" s="12">
        <v>5</v>
      </c>
      <c r="E245" s="36">
        <v>35560</v>
      </c>
      <c r="F245" s="35">
        <f t="shared" si="171"/>
        <v>177800</v>
      </c>
      <c r="G245" s="40">
        <v>37687</v>
      </c>
      <c r="H245" s="25">
        <f t="shared" si="172"/>
        <v>188435</v>
      </c>
      <c r="I245" s="16">
        <v>10000</v>
      </c>
      <c r="J245" s="17">
        <f t="shared" si="173"/>
        <v>50000</v>
      </c>
      <c r="K245" s="28">
        <v>16000</v>
      </c>
      <c r="L245" s="29">
        <f t="shared" si="174"/>
        <v>80000</v>
      </c>
      <c r="M245" s="47">
        <f t="shared" si="150"/>
        <v>29749</v>
      </c>
      <c r="N245" s="46">
        <f t="shared" si="175"/>
        <v>24811.75</v>
      </c>
      <c r="O245" s="43">
        <f t="shared" si="176"/>
        <v>-0.4331919352726028</v>
      </c>
      <c r="P245" s="43">
        <f t="shared" si="177"/>
        <v>-0.51891744838634923</v>
      </c>
      <c r="Q245" s="43">
        <f t="shared" si="178"/>
        <v>0.59696514756113528</v>
      </c>
      <c r="R245" s="43">
        <f t="shared" si="179"/>
        <v>0.35514423609781653</v>
      </c>
      <c r="S245" s="21">
        <f t="shared" si="180"/>
        <v>13884.425528267275</v>
      </c>
      <c r="T245" s="22">
        <f t="shared" si="165"/>
        <v>38696.175528267275</v>
      </c>
      <c r="U245" s="22">
        <f t="shared" si="166"/>
        <v>10927.324471732725</v>
      </c>
      <c r="V245" s="21">
        <f t="shared" si="181"/>
        <v>35560</v>
      </c>
      <c r="W245" s="21">
        <f t="shared" si="182"/>
        <v>37687</v>
      </c>
      <c r="X245" s="21" t="str">
        <f t="shared" si="183"/>
        <v/>
      </c>
      <c r="Y245" s="21">
        <f t="shared" si="184"/>
        <v>16000</v>
      </c>
      <c r="Z245" s="23">
        <f t="shared" si="167"/>
        <v>29749</v>
      </c>
      <c r="AA245" s="20">
        <f t="shared" si="168"/>
        <v>3</v>
      </c>
      <c r="AB245" s="1" t="s">
        <v>863</v>
      </c>
      <c r="AE245" s="53"/>
      <c r="AF245" s="57">
        <f t="shared" si="169"/>
        <v>0</v>
      </c>
    </row>
    <row r="246" spans="1:32" s="61" customFormat="1" ht="273" customHeight="1" x14ac:dyDescent="0.2">
      <c r="A246" s="74" t="s">
        <v>478</v>
      </c>
      <c r="B246" s="116" t="s">
        <v>479</v>
      </c>
      <c r="C246" s="78" t="s">
        <v>20</v>
      </c>
      <c r="D246" s="189">
        <v>1</v>
      </c>
      <c r="E246" s="222">
        <v>147000</v>
      </c>
      <c r="F246" s="183">
        <f t="shared" si="171"/>
        <v>147000</v>
      </c>
      <c r="G246" s="191">
        <v>143112</v>
      </c>
      <c r="H246" s="184">
        <f t="shared" si="172"/>
        <v>143112</v>
      </c>
      <c r="I246" s="188">
        <v>92500</v>
      </c>
      <c r="J246" s="224">
        <f t="shared" si="173"/>
        <v>92500</v>
      </c>
      <c r="K246" s="192">
        <v>60000</v>
      </c>
      <c r="L246" s="220">
        <f t="shared" si="174"/>
        <v>60000</v>
      </c>
      <c r="M246" s="85">
        <f t="shared" si="150"/>
        <v>127537.33333333333</v>
      </c>
      <c r="N246" s="230">
        <f t="shared" si="175"/>
        <v>110653</v>
      </c>
      <c r="O246" s="226">
        <f t="shared" si="176"/>
        <v>-0.32847731195719954</v>
      </c>
      <c r="P246" s="226">
        <f t="shared" si="177"/>
        <v>-0.29334044264502546</v>
      </c>
      <c r="Q246" s="226">
        <f t="shared" si="178"/>
        <v>0.16405339213577586</v>
      </c>
      <c r="R246" s="226">
        <f t="shared" si="179"/>
        <v>0.45776436246644914</v>
      </c>
      <c r="S246" s="227">
        <f t="shared" si="180"/>
        <v>41912.404321393922</v>
      </c>
      <c r="T246" s="228">
        <f t="shared" si="165"/>
        <v>152565.40432139393</v>
      </c>
      <c r="U246" s="228">
        <f t="shared" si="166"/>
        <v>68740.595678606071</v>
      </c>
      <c r="V246" s="227">
        <f t="shared" si="181"/>
        <v>147000</v>
      </c>
      <c r="W246" s="227">
        <f t="shared" si="182"/>
        <v>143112</v>
      </c>
      <c r="X246" s="227">
        <f t="shared" si="183"/>
        <v>92500</v>
      </c>
      <c r="Y246" s="227" t="str">
        <f t="shared" si="184"/>
        <v/>
      </c>
      <c r="Z246" s="86">
        <f t="shared" si="167"/>
        <v>127537.33333333333</v>
      </c>
      <c r="AA246" s="229">
        <f t="shared" si="168"/>
        <v>3</v>
      </c>
      <c r="AB246" s="73" t="s">
        <v>863</v>
      </c>
      <c r="AC246" s="73"/>
      <c r="AD246" s="73"/>
      <c r="AE246" s="235">
        <v>10</v>
      </c>
      <c r="AF246" s="236">
        <f t="shared" si="169"/>
        <v>1275373.3333333333</v>
      </c>
    </row>
    <row r="247" spans="1:32" ht="15" hidden="1" x14ac:dyDescent="0.2">
      <c r="A247" s="5" t="s">
        <v>480</v>
      </c>
      <c r="B247" s="10" t="s">
        <v>481</v>
      </c>
      <c r="C247" s="11" t="s">
        <v>20</v>
      </c>
      <c r="D247" s="12">
        <v>1</v>
      </c>
      <c r="E247" s="36">
        <v>156800</v>
      </c>
      <c r="F247" s="35">
        <f t="shared" si="171"/>
        <v>156800</v>
      </c>
      <c r="G247" s="40">
        <v>163279</v>
      </c>
      <c r="H247" s="25">
        <f t="shared" si="172"/>
        <v>163279</v>
      </c>
      <c r="I247" s="16">
        <v>115000</v>
      </c>
      <c r="J247" s="17">
        <f t="shared" si="173"/>
        <v>115000</v>
      </c>
      <c r="K247" s="28">
        <v>70000</v>
      </c>
      <c r="L247" s="29">
        <f t="shared" si="174"/>
        <v>70000</v>
      </c>
      <c r="M247" s="47">
        <f t="shared" si="150"/>
        <v>145026.33333333334</v>
      </c>
      <c r="N247" s="46">
        <f t="shared" si="175"/>
        <v>126269.75</v>
      </c>
      <c r="O247" s="43">
        <f t="shared" si="176"/>
        <v>-0.2417859384373533</v>
      </c>
      <c r="P247" s="43">
        <f t="shared" si="177"/>
        <v>-0.2930967234828612</v>
      </c>
      <c r="Q247" s="43">
        <f t="shared" si="178"/>
        <v>8.9251384436890069E-2</v>
      </c>
      <c r="R247" s="43">
        <f t="shared" si="179"/>
        <v>0.44563127748332443</v>
      </c>
      <c r="S247" s="21">
        <f t="shared" si="180"/>
        <v>43185.926645725689</v>
      </c>
      <c r="T247" s="22">
        <f t="shared" si="165"/>
        <v>169455.67664572567</v>
      </c>
      <c r="U247" s="22">
        <f t="shared" si="166"/>
        <v>83083.823354274311</v>
      </c>
      <c r="V247" s="21">
        <f t="shared" si="181"/>
        <v>156800</v>
      </c>
      <c r="W247" s="21">
        <f t="shared" si="182"/>
        <v>163279</v>
      </c>
      <c r="X247" s="21">
        <f t="shared" si="183"/>
        <v>115000</v>
      </c>
      <c r="Y247" s="21" t="str">
        <f t="shared" si="184"/>
        <v/>
      </c>
      <c r="Z247" s="23">
        <f t="shared" si="167"/>
        <v>145026.33333333334</v>
      </c>
      <c r="AA247" s="20">
        <f t="shared" si="168"/>
        <v>3</v>
      </c>
      <c r="AB247" s="1" t="s">
        <v>863</v>
      </c>
      <c r="AE247" s="53"/>
      <c r="AF247" s="57">
        <f t="shared" si="169"/>
        <v>0</v>
      </c>
    </row>
    <row r="248" spans="1:32" ht="15" hidden="1" x14ac:dyDescent="0.2">
      <c r="A248" s="5" t="s">
        <v>482</v>
      </c>
      <c r="B248" s="10" t="s">
        <v>483</v>
      </c>
      <c r="C248" s="11" t="s">
        <v>20</v>
      </c>
      <c r="D248" s="12">
        <v>1</v>
      </c>
      <c r="E248" s="36">
        <v>105000</v>
      </c>
      <c r="F248" s="35">
        <f t="shared" si="171"/>
        <v>105000</v>
      </c>
      <c r="G248" s="40">
        <v>104896</v>
      </c>
      <c r="H248" s="25">
        <f t="shared" si="172"/>
        <v>104896</v>
      </c>
      <c r="I248" s="16">
        <v>98500</v>
      </c>
      <c r="J248" s="17">
        <f t="shared" si="173"/>
        <v>98500</v>
      </c>
      <c r="K248" s="28">
        <v>850000</v>
      </c>
      <c r="L248" s="29">
        <f t="shared" si="174"/>
        <v>850000</v>
      </c>
      <c r="M248" s="47">
        <f t="shared" si="150"/>
        <v>102798.66666666667</v>
      </c>
      <c r="N248" s="46">
        <f t="shared" si="175"/>
        <v>289599</v>
      </c>
      <c r="O248" s="43">
        <f t="shared" si="176"/>
        <v>0.63742968725720739</v>
      </c>
      <c r="P248" s="43">
        <f t="shared" si="177"/>
        <v>0.6377888045193526</v>
      </c>
      <c r="Q248" s="43">
        <f t="shared" si="178"/>
        <v>0.65987451614128501</v>
      </c>
      <c r="R248" s="43">
        <f t="shared" si="179"/>
        <v>-1.9350930079178452</v>
      </c>
      <c r="S248" s="21">
        <f t="shared" si="180"/>
        <v>373613.03403923154</v>
      </c>
      <c r="T248" s="22">
        <f t="shared" si="165"/>
        <v>663212.03403923148</v>
      </c>
      <c r="U248" s="22">
        <f t="shared" si="166"/>
        <v>-84014.034039231541</v>
      </c>
      <c r="V248" s="21">
        <f t="shared" si="181"/>
        <v>105000</v>
      </c>
      <c r="W248" s="21">
        <f t="shared" si="182"/>
        <v>104896</v>
      </c>
      <c r="X248" s="21">
        <f t="shared" si="183"/>
        <v>98500</v>
      </c>
      <c r="Y248" s="21" t="str">
        <f t="shared" si="184"/>
        <v/>
      </c>
      <c r="Z248" s="23">
        <f t="shared" si="167"/>
        <v>102798.66666666667</v>
      </c>
      <c r="AA248" s="20">
        <f t="shared" si="168"/>
        <v>3</v>
      </c>
      <c r="AB248" s="1" t="s">
        <v>863</v>
      </c>
      <c r="AE248" s="53"/>
      <c r="AF248" s="57">
        <f t="shared" si="169"/>
        <v>0</v>
      </c>
    </row>
    <row r="249" spans="1:32" ht="15" hidden="1" x14ac:dyDescent="0.2">
      <c r="A249" s="5" t="s">
        <v>484</v>
      </c>
      <c r="B249" s="10" t="s">
        <v>485</v>
      </c>
      <c r="C249" s="11" t="s">
        <v>20</v>
      </c>
      <c r="D249" s="12">
        <v>10</v>
      </c>
      <c r="E249" s="36">
        <v>280000</v>
      </c>
      <c r="F249" s="35">
        <f t="shared" si="171"/>
        <v>2800000</v>
      </c>
      <c r="G249" s="40">
        <v>302821</v>
      </c>
      <c r="H249" s="25">
        <f t="shared" si="172"/>
        <v>3028210</v>
      </c>
      <c r="I249" s="16">
        <v>97500</v>
      </c>
      <c r="J249" s="17">
        <f t="shared" si="173"/>
        <v>975000</v>
      </c>
      <c r="K249" s="28">
        <v>135000</v>
      </c>
      <c r="L249" s="29">
        <f t="shared" si="174"/>
        <v>1350000</v>
      </c>
      <c r="M249" s="47">
        <f t="shared" si="150"/>
        <v>239273.66666666666</v>
      </c>
      <c r="N249" s="46">
        <f t="shared" si="175"/>
        <v>203830.25</v>
      </c>
      <c r="O249" s="43">
        <f t="shared" si="176"/>
        <v>-0.37369207956130168</v>
      </c>
      <c r="P249" s="43">
        <f t="shared" si="177"/>
        <v>-0.48565289008868895</v>
      </c>
      <c r="Q249" s="43">
        <f t="shared" si="178"/>
        <v>0.52166079372418961</v>
      </c>
      <c r="R249" s="43">
        <f t="shared" si="179"/>
        <v>0.33768417592580102</v>
      </c>
      <c r="S249" s="21">
        <f t="shared" si="180"/>
        <v>102704.63277566078</v>
      </c>
      <c r="T249" s="22">
        <f t="shared" si="165"/>
        <v>306534.88277566078</v>
      </c>
      <c r="U249" s="22">
        <f t="shared" si="166"/>
        <v>101125.61722433922</v>
      </c>
      <c r="V249" s="21">
        <f t="shared" si="181"/>
        <v>280000</v>
      </c>
      <c r="W249" s="21">
        <f t="shared" si="182"/>
        <v>302821</v>
      </c>
      <c r="X249" s="21" t="str">
        <f t="shared" si="183"/>
        <v/>
      </c>
      <c r="Y249" s="21">
        <f t="shared" si="184"/>
        <v>135000</v>
      </c>
      <c r="Z249" s="23">
        <f t="shared" si="167"/>
        <v>239273.66666666666</v>
      </c>
      <c r="AA249" s="20">
        <f t="shared" si="168"/>
        <v>3</v>
      </c>
      <c r="AB249" s="1" t="s">
        <v>863</v>
      </c>
      <c r="AE249" s="53"/>
      <c r="AF249" s="57">
        <f t="shared" si="169"/>
        <v>0</v>
      </c>
    </row>
    <row r="250" spans="1:32" s="61" customFormat="1" ht="273" customHeight="1" x14ac:dyDescent="0.2">
      <c r="A250" s="74" t="s">
        <v>486</v>
      </c>
      <c r="B250" s="116" t="s">
        <v>487</v>
      </c>
      <c r="C250" s="78" t="s">
        <v>20</v>
      </c>
      <c r="D250" s="189">
        <v>10</v>
      </c>
      <c r="E250" s="222">
        <v>308000</v>
      </c>
      <c r="F250" s="183">
        <f t="shared" si="171"/>
        <v>3080000</v>
      </c>
      <c r="G250" s="191">
        <v>330229</v>
      </c>
      <c r="H250" s="184">
        <f t="shared" si="172"/>
        <v>3302290</v>
      </c>
      <c r="I250" s="188">
        <v>97500</v>
      </c>
      <c r="J250" s="224">
        <f t="shared" si="173"/>
        <v>975000</v>
      </c>
      <c r="K250" s="192">
        <v>135000</v>
      </c>
      <c r="L250" s="220">
        <f t="shared" si="174"/>
        <v>1350000</v>
      </c>
      <c r="M250" s="85">
        <f t="shared" si="150"/>
        <v>257743</v>
      </c>
      <c r="N250" s="230">
        <f t="shared" si="175"/>
        <v>217682.25</v>
      </c>
      <c r="O250" s="226">
        <f t="shared" si="176"/>
        <v>-0.41490636007299631</v>
      </c>
      <c r="P250" s="226">
        <f t="shared" si="177"/>
        <v>-0.51702309214462816</v>
      </c>
      <c r="Q250" s="226">
        <f t="shared" si="178"/>
        <v>0.55209944770416519</v>
      </c>
      <c r="R250" s="226">
        <f t="shared" si="179"/>
        <v>0.37983000451345938</v>
      </c>
      <c r="S250" s="227">
        <f t="shared" si="180"/>
        <v>118468.27223740821</v>
      </c>
      <c r="T250" s="228">
        <f t="shared" si="165"/>
        <v>336150.52223740821</v>
      </c>
      <c r="U250" s="228">
        <f t="shared" si="166"/>
        <v>99213.977762591792</v>
      </c>
      <c r="V250" s="227">
        <f t="shared" si="181"/>
        <v>308000</v>
      </c>
      <c r="W250" s="227">
        <f t="shared" si="182"/>
        <v>330229</v>
      </c>
      <c r="X250" s="227" t="str">
        <f t="shared" si="183"/>
        <v/>
      </c>
      <c r="Y250" s="227">
        <f t="shared" si="184"/>
        <v>135000</v>
      </c>
      <c r="Z250" s="86">
        <f t="shared" si="167"/>
        <v>257743</v>
      </c>
      <c r="AA250" s="229">
        <f t="shared" si="168"/>
        <v>3</v>
      </c>
      <c r="AB250" s="73" t="s">
        <v>863</v>
      </c>
      <c r="AC250" s="73"/>
      <c r="AD250" s="73"/>
      <c r="AE250" s="235">
        <v>3</v>
      </c>
      <c r="AF250" s="236">
        <f t="shared" si="169"/>
        <v>773229</v>
      </c>
    </row>
    <row r="251" spans="1:32" s="61" customFormat="1" ht="273" customHeight="1" x14ac:dyDescent="0.2">
      <c r="A251" s="74" t="s">
        <v>488</v>
      </c>
      <c r="B251" s="116" t="s">
        <v>489</v>
      </c>
      <c r="C251" s="78" t="s">
        <v>41</v>
      </c>
      <c r="D251" s="189">
        <v>50</v>
      </c>
      <c r="E251" s="222">
        <v>13000</v>
      </c>
      <c r="F251" s="183">
        <f t="shared" si="171"/>
        <v>650000</v>
      </c>
      <c r="G251" s="191">
        <v>14132</v>
      </c>
      <c r="H251" s="184">
        <f t="shared" si="172"/>
        <v>706600</v>
      </c>
      <c r="I251" s="188">
        <v>22400</v>
      </c>
      <c r="J251" s="224">
        <f t="shared" si="173"/>
        <v>1120000</v>
      </c>
      <c r="K251" s="192">
        <v>18000</v>
      </c>
      <c r="L251" s="220">
        <f t="shared" si="174"/>
        <v>900000</v>
      </c>
      <c r="M251" s="85">
        <f t="shared" si="150"/>
        <v>15044</v>
      </c>
      <c r="N251" s="230">
        <f t="shared" si="175"/>
        <v>16883</v>
      </c>
      <c r="O251" s="226">
        <f t="shared" si="176"/>
        <v>0.22999466919386369</v>
      </c>
      <c r="P251" s="226">
        <f t="shared" si="177"/>
        <v>0.16294497423443699</v>
      </c>
      <c r="Q251" s="226">
        <f t="shared" si="178"/>
        <v>-0.32677841615826564</v>
      </c>
      <c r="R251" s="226">
        <f t="shared" si="179"/>
        <v>-6.6161227270034928E-2</v>
      </c>
      <c r="S251" s="227">
        <f t="shared" si="180"/>
        <v>4255.6107278117752</v>
      </c>
      <c r="T251" s="228">
        <f t="shared" si="165"/>
        <v>21138.610727811774</v>
      </c>
      <c r="U251" s="228">
        <f t="shared" si="166"/>
        <v>12627.389272188226</v>
      </c>
      <c r="V251" s="227">
        <f t="shared" si="181"/>
        <v>13000</v>
      </c>
      <c r="W251" s="227">
        <f t="shared" si="182"/>
        <v>14132</v>
      </c>
      <c r="X251" s="227" t="str">
        <f t="shared" si="183"/>
        <v/>
      </c>
      <c r="Y251" s="227">
        <f t="shared" si="184"/>
        <v>18000</v>
      </c>
      <c r="Z251" s="86">
        <f t="shared" si="167"/>
        <v>15044</v>
      </c>
      <c r="AA251" s="229">
        <f t="shared" si="168"/>
        <v>3</v>
      </c>
      <c r="AB251" s="73" t="s">
        <v>863</v>
      </c>
      <c r="AC251" s="73"/>
      <c r="AD251" s="73"/>
      <c r="AE251" s="235">
        <v>10</v>
      </c>
      <c r="AF251" s="236">
        <f t="shared" si="169"/>
        <v>150440</v>
      </c>
    </row>
    <row r="252" spans="1:32" s="61" customFormat="1" ht="273" customHeight="1" x14ac:dyDescent="0.2">
      <c r="A252" s="74" t="s">
        <v>490</v>
      </c>
      <c r="B252" s="116" t="s">
        <v>491</v>
      </c>
      <c r="C252" s="78" t="s">
        <v>20</v>
      </c>
      <c r="D252" s="189">
        <v>20</v>
      </c>
      <c r="E252" s="222">
        <v>8000</v>
      </c>
      <c r="F252" s="183">
        <f t="shared" si="171"/>
        <v>160000</v>
      </c>
      <c r="G252" s="191">
        <v>8335</v>
      </c>
      <c r="H252" s="184">
        <f t="shared" si="172"/>
        <v>166700</v>
      </c>
      <c r="I252" s="188">
        <v>6900</v>
      </c>
      <c r="J252" s="224">
        <f t="shared" si="173"/>
        <v>138000</v>
      </c>
      <c r="K252" s="192">
        <v>12000</v>
      </c>
      <c r="L252" s="220">
        <f t="shared" si="174"/>
        <v>240000</v>
      </c>
      <c r="M252" s="85">
        <f t="shared" si="150"/>
        <v>7745</v>
      </c>
      <c r="N252" s="230">
        <f t="shared" si="175"/>
        <v>8808.75</v>
      </c>
      <c r="O252" s="226">
        <f t="shared" si="176"/>
        <v>9.1812118632041972E-2</v>
      </c>
      <c r="P252" s="226">
        <f t="shared" si="177"/>
        <v>5.3781751099758801E-2</v>
      </c>
      <c r="Q252" s="226">
        <f t="shared" si="178"/>
        <v>0.21668795232013627</v>
      </c>
      <c r="R252" s="226">
        <f t="shared" si="179"/>
        <v>-0.36228182205193704</v>
      </c>
      <c r="S252" s="227">
        <f t="shared" si="180"/>
        <v>2214.0399537195954</v>
      </c>
      <c r="T252" s="228">
        <f t="shared" si="165"/>
        <v>11022.789953719595</v>
      </c>
      <c r="U252" s="228">
        <f t="shared" si="166"/>
        <v>6594.7100462804046</v>
      </c>
      <c r="V252" s="227">
        <f t="shared" si="181"/>
        <v>8000</v>
      </c>
      <c r="W252" s="227">
        <f t="shared" si="182"/>
        <v>8335</v>
      </c>
      <c r="X252" s="227">
        <f t="shared" si="183"/>
        <v>6900</v>
      </c>
      <c r="Y252" s="227" t="str">
        <f t="shared" si="184"/>
        <v/>
      </c>
      <c r="Z252" s="86">
        <f t="shared" si="167"/>
        <v>7745</v>
      </c>
      <c r="AA252" s="229">
        <f t="shared" si="168"/>
        <v>3</v>
      </c>
      <c r="AB252" s="73" t="s">
        <v>863</v>
      </c>
      <c r="AC252" s="73"/>
      <c r="AD252" s="73"/>
      <c r="AE252" s="235">
        <v>20</v>
      </c>
      <c r="AF252" s="236">
        <f t="shared" si="169"/>
        <v>154900</v>
      </c>
    </row>
    <row r="253" spans="1:32" ht="15" hidden="1" x14ac:dyDescent="0.2">
      <c r="A253" s="5" t="s">
        <v>492</v>
      </c>
      <c r="B253" s="10" t="s">
        <v>493</v>
      </c>
      <c r="C253" s="11" t="s">
        <v>41</v>
      </c>
      <c r="D253" s="12">
        <v>10</v>
      </c>
      <c r="E253" s="36">
        <v>47500</v>
      </c>
      <c r="F253" s="35">
        <f t="shared" si="171"/>
        <v>475000</v>
      </c>
      <c r="G253" s="40">
        <v>49602</v>
      </c>
      <c r="H253" s="25">
        <f t="shared" si="172"/>
        <v>496020</v>
      </c>
      <c r="I253" s="16">
        <v>73500</v>
      </c>
      <c r="J253" s="17">
        <f t="shared" si="173"/>
        <v>735000</v>
      </c>
      <c r="K253" s="28">
        <v>50000</v>
      </c>
      <c r="L253" s="29">
        <f t="shared" si="174"/>
        <v>500000</v>
      </c>
      <c r="M253" s="47">
        <f t="shared" si="150"/>
        <v>49034</v>
      </c>
      <c r="N253" s="46">
        <f t="shared" si="175"/>
        <v>55150.5</v>
      </c>
      <c r="O253" s="43">
        <f t="shared" si="176"/>
        <v>0.13872041051305062</v>
      </c>
      <c r="P253" s="43">
        <f t="shared" si="177"/>
        <v>0.10060652215301769</v>
      </c>
      <c r="Q253" s="43">
        <f t="shared" si="178"/>
        <v>-0.33271683846927957</v>
      </c>
      <c r="R253" s="43">
        <f t="shared" si="179"/>
        <v>9.338990580321116E-2</v>
      </c>
      <c r="S253" s="21">
        <f t="shared" si="180"/>
        <v>12282.070984433638</v>
      </c>
      <c r="T253" s="22">
        <f t="shared" si="165"/>
        <v>67432.570984433638</v>
      </c>
      <c r="U253" s="22">
        <f t="shared" si="166"/>
        <v>42868.429015566362</v>
      </c>
      <c r="V253" s="21">
        <f t="shared" si="181"/>
        <v>47500</v>
      </c>
      <c r="W253" s="21">
        <f t="shared" si="182"/>
        <v>49602</v>
      </c>
      <c r="X253" s="21" t="str">
        <f t="shared" si="183"/>
        <v/>
      </c>
      <c r="Y253" s="21">
        <f t="shared" si="184"/>
        <v>50000</v>
      </c>
      <c r="Z253" s="23">
        <f t="shared" si="167"/>
        <v>49034</v>
      </c>
      <c r="AA253" s="20">
        <f t="shared" si="168"/>
        <v>3</v>
      </c>
      <c r="AB253" s="1" t="s">
        <v>863</v>
      </c>
      <c r="AE253" s="53"/>
      <c r="AF253" s="57">
        <f t="shared" si="169"/>
        <v>0</v>
      </c>
    </row>
    <row r="254" spans="1:32" ht="15" hidden="1" x14ac:dyDescent="0.2">
      <c r="A254" s="5" t="s">
        <v>494</v>
      </c>
      <c r="B254" s="10" t="s">
        <v>495</v>
      </c>
      <c r="C254" s="11" t="s">
        <v>20</v>
      </c>
      <c r="D254" s="12">
        <v>3</v>
      </c>
      <c r="E254" s="36">
        <v>42000</v>
      </c>
      <c r="F254" s="35">
        <f t="shared" si="171"/>
        <v>126000</v>
      </c>
      <c r="G254" s="40">
        <v>38588</v>
      </c>
      <c r="H254" s="25">
        <f t="shared" si="172"/>
        <v>115764</v>
      </c>
      <c r="I254" s="16">
        <v>15800</v>
      </c>
      <c r="J254" s="17">
        <f t="shared" si="173"/>
        <v>47400</v>
      </c>
      <c r="K254" s="28">
        <v>40000</v>
      </c>
      <c r="L254" s="29">
        <f t="shared" si="174"/>
        <v>120000</v>
      </c>
      <c r="M254" s="47">
        <f t="shared" ref="M254:M297" si="185">Z254</f>
        <v>40196</v>
      </c>
      <c r="N254" s="46">
        <f t="shared" si="175"/>
        <v>34097</v>
      </c>
      <c r="O254" s="43">
        <f t="shared" si="176"/>
        <v>-0.2317799219872716</v>
      </c>
      <c r="P254" s="43">
        <f t="shared" si="177"/>
        <v>-0.13171246737249609</v>
      </c>
      <c r="Q254" s="43">
        <f t="shared" si="178"/>
        <v>0.53661612458574071</v>
      </c>
      <c r="R254" s="43">
        <f t="shared" si="179"/>
        <v>-0.17312373522597291</v>
      </c>
      <c r="S254" s="21">
        <f t="shared" si="180"/>
        <v>12278.057772574075</v>
      </c>
      <c r="T254" s="22">
        <f t="shared" si="165"/>
        <v>46375.057772574073</v>
      </c>
      <c r="U254" s="22">
        <f t="shared" si="166"/>
        <v>21818.942227425927</v>
      </c>
      <c r="V254" s="21">
        <f t="shared" si="181"/>
        <v>42000</v>
      </c>
      <c r="W254" s="21">
        <f t="shared" si="182"/>
        <v>38588</v>
      </c>
      <c r="X254" s="21" t="str">
        <f t="shared" si="183"/>
        <v/>
      </c>
      <c r="Y254" s="21">
        <f t="shared" si="184"/>
        <v>40000</v>
      </c>
      <c r="Z254" s="23">
        <f t="shared" si="167"/>
        <v>40196</v>
      </c>
      <c r="AA254" s="20">
        <f t="shared" si="168"/>
        <v>3</v>
      </c>
      <c r="AB254" s="1" t="s">
        <v>863</v>
      </c>
      <c r="AE254" s="53"/>
      <c r="AF254" s="57">
        <f t="shared" si="169"/>
        <v>0</v>
      </c>
    </row>
    <row r="255" spans="1:32" ht="15" hidden="1" x14ac:dyDescent="0.2">
      <c r="A255" s="5" t="s">
        <v>496</v>
      </c>
      <c r="B255" s="10" t="s">
        <v>497</v>
      </c>
      <c r="C255" s="11" t="s">
        <v>20</v>
      </c>
      <c r="D255" s="12">
        <v>3</v>
      </c>
      <c r="E255" s="36">
        <v>910000</v>
      </c>
      <c r="F255" s="35">
        <f t="shared" si="171"/>
        <v>2730000</v>
      </c>
      <c r="G255" s="40">
        <v>895084</v>
      </c>
      <c r="H255" s="25">
        <f t="shared" si="172"/>
        <v>2685252</v>
      </c>
      <c r="I255" s="16">
        <v>195000</v>
      </c>
      <c r="J255" s="17">
        <f t="shared" si="173"/>
        <v>585000</v>
      </c>
      <c r="K255" s="28">
        <v>350000</v>
      </c>
      <c r="L255" s="29">
        <f t="shared" si="174"/>
        <v>1050000</v>
      </c>
      <c r="M255" s="47">
        <f t="shared" si="185"/>
        <v>718361.33333333337</v>
      </c>
      <c r="N255" s="46">
        <f t="shared" si="175"/>
        <v>587521</v>
      </c>
      <c r="O255" s="43">
        <f t="shared" si="176"/>
        <v>-0.54888080596268041</v>
      </c>
      <c r="P255" s="43">
        <f t="shared" si="177"/>
        <v>-0.52349277727945043</v>
      </c>
      <c r="Q255" s="43">
        <f t="shared" si="178"/>
        <v>0.66809697015085412</v>
      </c>
      <c r="R255" s="43">
        <f t="shared" si="179"/>
        <v>0.40427661309127672</v>
      </c>
      <c r="S255" s="21">
        <f t="shared" si="180"/>
        <v>369268.04415040667</v>
      </c>
      <c r="T255" s="22">
        <f t="shared" si="165"/>
        <v>956789.04415040673</v>
      </c>
      <c r="U255" s="22">
        <f t="shared" si="166"/>
        <v>218252.95584959333</v>
      </c>
      <c r="V255" s="21">
        <f t="shared" si="181"/>
        <v>910000</v>
      </c>
      <c r="W255" s="21">
        <f t="shared" si="182"/>
        <v>895084</v>
      </c>
      <c r="X255" s="21" t="str">
        <f t="shared" si="183"/>
        <v/>
      </c>
      <c r="Y255" s="21">
        <f t="shared" si="184"/>
        <v>350000</v>
      </c>
      <c r="Z255" s="23">
        <f t="shared" si="167"/>
        <v>718361.33333333337</v>
      </c>
      <c r="AA255" s="20">
        <f t="shared" si="168"/>
        <v>3</v>
      </c>
      <c r="AB255" s="1" t="s">
        <v>863</v>
      </c>
      <c r="AE255" s="53"/>
      <c r="AF255" s="57">
        <f t="shared" si="169"/>
        <v>0</v>
      </c>
    </row>
    <row r="256" spans="1:32" ht="15" hidden="1" x14ac:dyDescent="0.2">
      <c r="A256" s="5" t="s">
        <v>498</v>
      </c>
      <c r="B256" s="10" t="s">
        <v>499</v>
      </c>
      <c r="C256" s="11" t="s">
        <v>20</v>
      </c>
      <c r="D256" s="12">
        <v>3</v>
      </c>
      <c r="E256" s="36">
        <v>570000</v>
      </c>
      <c r="F256" s="35">
        <f t="shared" si="171"/>
        <v>1710000</v>
      </c>
      <c r="G256" s="40">
        <v>571619</v>
      </c>
      <c r="H256" s="25">
        <f t="shared" si="172"/>
        <v>1714857</v>
      </c>
      <c r="I256" s="16">
        <v>161000</v>
      </c>
      <c r="J256" s="17">
        <f t="shared" si="173"/>
        <v>483000</v>
      </c>
      <c r="K256" s="28">
        <v>400000</v>
      </c>
      <c r="L256" s="29">
        <f t="shared" si="174"/>
        <v>1200000</v>
      </c>
      <c r="M256" s="47">
        <f t="shared" si="185"/>
        <v>513873</v>
      </c>
      <c r="N256" s="46">
        <f t="shared" si="175"/>
        <v>425654.75</v>
      </c>
      <c r="O256" s="43">
        <f t="shared" si="176"/>
        <v>-0.33911344816426925</v>
      </c>
      <c r="P256" s="43">
        <f t="shared" si="177"/>
        <v>-0.34291700022142368</v>
      </c>
      <c r="Q256" s="43">
        <f t="shared" si="178"/>
        <v>0.62175918393956597</v>
      </c>
      <c r="R256" s="43">
        <f t="shared" si="179"/>
        <v>6.0271264446126849E-2</v>
      </c>
      <c r="S256" s="21">
        <f t="shared" si="180"/>
        <v>193942.78913359132</v>
      </c>
      <c r="T256" s="22">
        <f t="shared" si="165"/>
        <v>619597.53913359134</v>
      </c>
      <c r="U256" s="22">
        <f t="shared" si="166"/>
        <v>231711.96086640868</v>
      </c>
      <c r="V256" s="21">
        <f t="shared" si="181"/>
        <v>570000</v>
      </c>
      <c r="W256" s="21">
        <f t="shared" si="182"/>
        <v>571619</v>
      </c>
      <c r="X256" s="21" t="str">
        <f t="shared" si="183"/>
        <v/>
      </c>
      <c r="Y256" s="21">
        <f t="shared" si="184"/>
        <v>400000</v>
      </c>
      <c r="Z256" s="23">
        <f t="shared" si="167"/>
        <v>513873</v>
      </c>
      <c r="AA256" s="20">
        <f t="shared" si="168"/>
        <v>3</v>
      </c>
      <c r="AB256" s="1" t="s">
        <v>863</v>
      </c>
      <c r="AE256" s="53"/>
      <c r="AF256" s="57">
        <f t="shared" si="169"/>
        <v>0</v>
      </c>
    </row>
    <row r="257" spans="1:32" ht="15" hidden="1" x14ac:dyDescent="0.2">
      <c r="A257" s="5" t="s">
        <v>500</v>
      </c>
      <c r="B257" s="10" t="s">
        <v>501</v>
      </c>
      <c r="C257" s="11" t="s">
        <v>20</v>
      </c>
      <c r="D257" s="12">
        <v>3</v>
      </c>
      <c r="E257" s="36">
        <v>42000</v>
      </c>
      <c r="F257" s="35">
        <f t="shared" si="171"/>
        <v>126000</v>
      </c>
      <c r="G257" s="40">
        <v>43481</v>
      </c>
      <c r="H257" s="25">
        <f t="shared" si="172"/>
        <v>130443</v>
      </c>
      <c r="I257" s="16">
        <v>95300</v>
      </c>
      <c r="J257" s="17">
        <f t="shared" si="173"/>
        <v>285900</v>
      </c>
      <c r="K257" s="28">
        <v>400000</v>
      </c>
      <c r="L257" s="29">
        <f t="shared" si="174"/>
        <v>1200000</v>
      </c>
      <c r="M257" s="47">
        <f t="shared" si="185"/>
        <v>60260.333333333336</v>
      </c>
      <c r="N257" s="46">
        <f t="shared" si="175"/>
        <v>145195.25</v>
      </c>
      <c r="O257" s="43">
        <f t="shared" si="176"/>
        <v>0.71073433876108205</v>
      </c>
      <c r="P257" s="43">
        <f t="shared" si="177"/>
        <v>0.70053428056358591</v>
      </c>
      <c r="Q257" s="43">
        <f t="shared" si="178"/>
        <v>0.34364244009359812</v>
      </c>
      <c r="R257" s="43">
        <f t="shared" si="179"/>
        <v>-1.7549110594182662</v>
      </c>
      <c r="S257" s="21">
        <f t="shared" si="180"/>
        <v>171668.32834543672</v>
      </c>
      <c r="T257" s="22">
        <f t="shared" si="165"/>
        <v>316863.57834543672</v>
      </c>
      <c r="U257" s="22">
        <f t="shared" si="166"/>
        <v>-26473.078345436719</v>
      </c>
      <c r="V257" s="21">
        <f t="shared" si="181"/>
        <v>42000</v>
      </c>
      <c r="W257" s="21">
        <f t="shared" si="182"/>
        <v>43481</v>
      </c>
      <c r="X257" s="21">
        <f t="shared" si="183"/>
        <v>95300</v>
      </c>
      <c r="Y257" s="21" t="str">
        <f t="shared" si="184"/>
        <v/>
      </c>
      <c r="Z257" s="23">
        <f t="shared" si="167"/>
        <v>60260.333333333336</v>
      </c>
      <c r="AA257" s="20">
        <f t="shared" si="168"/>
        <v>3</v>
      </c>
      <c r="AB257" s="1" t="s">
        <v>863</v>
      </c>
      <c r="AE257" s="53"/>
      <c r="AF257" s="57">
        <f t="shared" si="169"/>
        <v>0</v>
      </c>
    </row>
    <row r="258" spans="1:32" ht="15" hidden="1" x14ac:dyDescent="0.2">
      <c r="A258" s="5" t="s">
        <v>502</v>
      </c>
      <c r="B258" s="10" t="s">
        <v>503</v>
      </c>
      <c r="C258" s="11" t="s">
        <v>20</v>
      </c>
      <c r="D258" s="12">
        <v>10</v>
      </c>
      <c r="E258" s="36">
        <v>60200</v>
      </c>
      <c r="F258" s="35">
        <f t="shared" si="171"/>
        <v>602000</v>
      </c>
      <c r="G258" s="40">
        <v>66160</v>
      </c>
      <c r="H258" s="25">
        <f t="shared" si="172"/>
        <v>661600</v>
      </c>
      <c r="I258" s="16">
        <v>113800</v>
      </c>
      <c r="J258" s="17">
        <f t="shared" si="173"/>
        <v>1138000</v>
      </c>
      <c r="K258" s="28">
        <v>850000</v>
      </c>
      <c r="L258" s="29">
        <f t="shared" si="174"/>
        <v>8500000</v>
      </c>
      <c r="M258" s="47">
        <f t="shared" si="185"/>
        <v>80053.333333333328</v>
      </c>
      <c r="N258" s="46">
        <f t="shared" si="175"/>
        <v>272540</v>
      </c>
      <c r="O258" s="43">
        <f t="shared" si="176"/>
        <v>0.77911499229470904</v>
      </c>
      <c r="P258" s="43">
        <f t="shared" si="177"/>
        <v>0.75724664269465036</v>
      </c>
      <c r="Q258" s="43">
        <f t="shared" si="178"/>
        <v>0.58244661334116099</v>
      </c>
      <c r="R258" s="43">
        <f t="shared" si="179"/>
        <v>-2.1188082483305202</v>
      </c>
      <c r="S258" s="21">
        <f t="shared" si="180"/>
        <v>385719.85481693834</v>
      </c>
      <c r="T258" s="22">
        <f t="shared" si="165"/>
        <v>658259.85481693828</v>
      </c>
      <c r="U258" s="22">
        <f t="shared" si="166"/>
        <v>-113179.85481693834</v>
      </c>
      <c r="V258" s="21">
        <f t="shared" si="181"/>
        <v>60200</v>
      </c>
      <c r="W258" s="21">
        <f t="shared" si="182"/>
        <v>66160</v>
      </c>
      <c r="X258" s="21">
        <f t="shared" si="183"/>
        <v>113800</v>
      </c>
      <c r="Y258" s="21" t="str">
        <f t="shared" si="184"/>
        <v/>
      </c>
      <c r="Z258" s="23">
        <f t="shared" si="167"/>
        <v>80053.333333333328</v>
      </c>
      <c r="AA258" s="20">
        <f t="shared" si="168"/>
        <v>3</v>
      </c>
      <c r="AB258" s="1" t="s">
        <v>863</v>
      </c>
      <c r="AE258" s="53"/>
      <c r="AF258" s="57">
        <f t="shared" si="169"/>
        <v>0</v>
      </c>
    </row>
    <row r="259" spans="1:32" ht="15" hidden="1" x14ac:dyDescent="0.2">
      <c r="A259" s="5" t="s">
        <v>504</v>
      </c>
      <c r="B259" s="10" t="s">
        <v>505</v>
      </c>
      <c r="C259" s="11" t="s">
        <v>20</v>
      </c>
      <c r="D259" s="12">
        <v>10</v>
      </c>
      <c r="E259" s="36">
        <v>392000</v>
      </c>
      <c r="F259" s="35">
        <f t="shared" si="171"/>
        <v>3920000</v>
      </c>
      <c r="G259" s="40">
        <v>423489</v>
      </c>
      <c r="H259" s="25">
        <f t="shared" si="172"/>
        <v>4234890</v>
      </c>
      <c r="I259" s="16">
        <v>82000</v>
      </c>
      <c r="J259" s="17">
        <f t="shared" si="173"/>
        <v>820000</v>
      </c>
      <c r="K259" s="28">
        <v>250000</v>
      </c>
      <c r="L259" s="29">
        <f t="shared" si="174"/>
        <v>2500000</v>
      </c>
      <c r="M259" s="47">
        <f t="shared" si="185"/>
        <v>355163</v>
      </c>
      <c r="N259" s="46">
        <f t="shared" si="175"/>
        <v>286872.25</v>
      </c>
      <c r="O259" s="43">
        <f t="shared" si="176"/>
        <v>-0.36646190072410278</v>
      </c>
      <c r="P259" s="43">
        <f t="shared" si="177"/>
        <v>-0.47622853029527956</v>
      </c>
      <c r="Q259" s="43">
        <f t="shared" si="178"/>
        <v>0.71415847995057036</v>
      </c>
      <c r="R259" s="43">
        <f t="shared" si="179"/>
        <v>0.12853195106881199</v>
      </c>
      <c r="S259" s="21">
        <f t="shared" si="180"/>
        <v>156042.92341185058</v>
      </c>
      <c r="T259" s="22">
        <f t="shared" si="165"/>
        <v>442915.17341185058</v>
      </c>
      <c r="U259" s="22">
        <f t="shared" si="166"/>
        <v>130829.32658814942</v>
      </c>
      <c r="V259" s="21">
        <f t="shared" si="181"/>
        <v>392000</v>
      </c>
      <c r="W259" s="21">
        <f t="shared" si="182"/>
        <v>423489</v>
      </c>
      <c r="X259" s="21" t="str">
        <f t="shared" si="183"/>
        <v/>
      </c>
      <c r="Y259" s="21">
        <f t="shared" si="184"/>
        <v>250000</v>
      </c>
      <c r="Z259" s="23">
        <f t="shared" si="167"/>
        <v>355163</v>
      </c>
      <c r="AA259" s="20">
        <f t="shared" si="168"/>
        <v>3</v>
      </c>
      <c r="AB259" s="1" t="s">
        <v>863</v>
      </c>
      <c r="AE259" s="53"/>
      <c r="AF259" s="57">
        <f t="shared" si="169"/>
        <v>0</v>
      </c>
    </row>
    <row r="260" spans="1:32" ht="15" hidden="1" x14ac:dyDescent="0.2">
      <c r="A260" s="5" t="s">
        <v>506</v>
      </c>
      <c r="B260" s="10" t="s">
        <v>507</v>
      </c>
      <c r="C260" s="11" t="s">
        <v>20</v>
      </c>
      <c r="D260" s="12">
        <v>10</v>
      </c>
      <c r="E260" s="36">
        <v>630000</v>
      </c>
      <c r="F260" s="35">
        <f t="shared" si="171"/>
        <v>6300000</v>
      </c>
      <c r="G260" s="40">
        <v>645606</v>
      </c>
      <c r="H260" s="25">
        <f t="shared" si="172"/>
        <v>6456060</v>
      </c>
      <c r="I260" s="16">
        <v>82000</v>
      </c>
      <c r="J260" s="17">
        <f t="shared" si="173"/>
        <v>820000</v>
      </c>
      <c r="K260" s="28">
        <v>300000</v>
      </c>
      <c r="L260" s="29">
        <f t="shared" si="174"/>
        <v>3000000</v>
      </c>
      <c r="M260" s="47">
        <f t="shared" si="185"/>
        <v>525202</v>
      </c>
      <c r="N260" s="46">
        <f t="shared" si="175"/>
        <v>414401.5</v>
      </c>
      <c r="O260" s="43">
        <f t="shared" si="176"/>
        <v>-0.52026476738139227</v>
      </c>
      <c r="P260" s="43">
        <f t="shared" si="177"/>
        <v>-0.55792389747623994</v>
      </c>
      <c r="Q260" s="43">
        <f t="shared" si="178"/>
        <v>0.80212426837258066</v>
      </c>
      <c r="R260" s="43">
        <f t="shared" si="179"/>
        <v>0.27606439648505132</v>
      </c>
      <c r="S260" s="21">
        <f t="shared" si="180"/>
        <v>272957.07503012265</v>
      </c>
      <c r="T260" s="22">
        <f t="shared" si="165"/>
        <v>687358.57503012265</v>
      </c>
      <c r="U260" s="22">
        <f t="shared" si="166"/>
        <v>141444.42496987735</v>
      </c>
      <c r="V260" s="21">
        <f t="shared" si="181"/>
        <v>630000</v>
      </c>
      <c r="W260" s="21">
        <f t="shared" si="182"/>
        <v>645606</v>
      </c>
      <c r="X260" s="21" t="str">
        <f t="shared" si="183"/>
        <v/>
      </c>
      <c r="Y260" s="21">
        <f t="shared" si="184"/>
        <v>300000</v>
      </c>
      <c r="Z260" s="23">
        <f t="shared" si="167"/>
        <v>525202</v>
      </c>
      <c r="AA260" s="20">
        <f t="shared" si="168"/>
        <v>3</v>
      </c>
      <c r="AB260" s="1" t="s">
        <v>863</v>
      </c>
      <c r="AE260" s="53"/>
      <c r="AF260" s="57">
        <f t="shared" si="169"/>
        <v>0</v>
      </c>
    </row>
    <row r="261" spans="1:32" ht="15" hidden="1" x14ac:dyDescent="0.2">
      <c r="A261" s="5" t="s">
        <v>508</v>
      </c>
      <c r="B261" s="10" t="s">
        <v>509</v>
      </c>
      <c r="C261" s="11" t="s">
        <v>20</v>
      </c>
      <c r="D261" s="12">
        <v>10</v>
      </c>
      <c r="E261" s="36">
        <v>532000</v>
      </c>
      <c r="F261" s="35">
        <f t="shared" si="171"/>
        <v>5320000</v>
      </c>
      <c r="G261" s="40">
        <v>518847</v>
      </c>
      <c r="H261" s="25">
        <f t="shared" si="172"/>
        <v>5188470</v>
      </c>
      <c r="I261" s="16">
        <v>101750</v>
      </c>
      <c r="J261" s="17">
        <f t="shared" si="173"/>
        <v>1017500</v>
      </c>
      <c r="K261" s="28">
        <v>350000</v>
      </c>
      <c r="L261" s="29">
        <f t="shared" si="174"/>
        <v>3500000</v>
      </c>
      <c r="M261" s="47">
        <f t="shared" si="185"/>
        <v>466949</v>
      </c>
      <c r="N261" s="46">
        <f t="shared" si="175"/>
        <v>375649.25</v>
      </c>
      <c r="O261" s="43">
        <f t="shared" si="176"/>
        <v>-0.41621472690282224</v>
      </c>
      <c r="P261" s="43">
        <f t="shared" si="177"/>
        <v>-0.38120068122058015</v>
      </c>
      <c r="Q261" s="43">
        <f t="shared" si="178"/>
        <v>0.72913562319104863</v>
      </c>
      <c r="R261" s="43">
        <f t="shared" si="179"/>
        <v>6.827978493235376E-2</v>
      </c>
      <c r="S261" s="21">
        <f t="shared" si="180"/>
        <v>200524.17627038556</v>
      </c>
      <c r="T261" s="22">
        <f t="shared" si="165"/>
        <v>576173.42627038551</v>
      </c>
      <c r="U261" s="22">
        <f t="shared" si="166"/>
        <v>175125.07372961444</v>
      </c>
      <c r="V261" s="21">
        <f t="shared" si="181"/>
        <v>532000</v>
      </c>
      <c r="W261" s="21">
        <f t="shared" si="182"/>
        <v>518847</v>
      </c>
      <c r="X261" s="21" t="str">
        <f t="shared" si="183"/>
        <v/>
      </c>
      <c r="Y261" s="21">
        <f t="shared" si="184"/>
        <v>350000</v>
      </c>
      <c r="Z261" s="23">
        <f t="shared" si="167"/>
        <v>466949</v>
      </c>
      <c r="AA261" s="20">
        <f t="shared" si="168"/>
        <v>3</v>
      </c>
      <c r="AB261" s="1" t="s">
        <v>863</v>
      </c>
      <c r="AE261" s="53"/>
      <c r="AF261" s="57">
        <f t="shared" si="169"/>
        <v>0</v>
      </c>
    </row>
    <row r="262" spans="1:32" ht="15" hidden="1" x14ac:dyDescent="0.2">
      <c r="A262" s="5" t="s">
        <v>510</v>
      </c>
      <c r="B262" s="10" t="s">
        <v>511</v>
      </c>
      <c r="C262" s="11" t="s">
        <v>20</v>
      </c>
      <c r="D262" s="12">
        <v>10</v>
      </c>
      <c r="E262" s="36">
        <v>980000</v>
      </c>
      <c r="F262" s="35">
        <f t="shared" si="171"/>
        <v>9800000</v>
      </c>
      <c r="G262" s="40">
        <v>1020557</v>
      </c>
      <c r="H262" s="25">
        <f t="shared" si="172"/>
        <v>10205570</v>
      </c>
      <c r="I262" s="16">
        <v>82000</v>
      </c>
      <c r="J262" s="17">
        <f t="shared" si="173"/>
        <v>820000</v>
      </c>
      <c r="K262" s="31"/>
      <c r="L262" s="29">
        <f t="shared" si="174"/>
        <v>0</v>
      </c>
      <c r="M262" s="47">
        <f t="shared" si="185"/>
        <v>1000278.5</v>
      </c>
      <c r="N262" s="46">
        <f t="shared" si="175"/>
        <v>694185.66666666663</v>
      </c>
      <c r="O262" s="43">
        <f t="shared" si="176"/>
        <v>-0.41172606560108571</v>
      </c>
      <c r="P262" s="43">
        <f t="shared" si="177"/>
        <v>-0.4701499166649461</v>
      </c>
      <c r="Q262" s="43">
        <f t="shared" si="178"/>
        <v>0.88187598226603159</v>
      </c>
      <c r="R262" s="43">
        <f t="shared" si="179"/>
        <v>1</v>
      </c>
      <c r="S262" s="21">
        <f t="shared" si="180"/>
        <v>530556.01534270949</v>
      </c>
      <c r="T262" s="22">
        <f t="shared" si="165"/>
        <v>1224741.6820093761</v>
      </c>
      <c r="U262" s="22">
        <f t="shared" si="166"/>
        <v>163629.65132395714</v>
      </c>
      <c r="V262" s="21">
        <f t="shared" si="181"/>
        <v>980000</v>
      </c>
      <c r="W262" s="21">
        <f t="shared" si="182"/>
        <v>1020557</v>
      </c>
      <c r="X262" s="21" t="str">
        <f t="shared" si="183"/>
        <v/>
      </c>
      <c r="Y262" s="21" t="str">
        <f t="shared" si="184"/>
        <v/>
      </c>
      <c r="Z262" s="23">
        <f t="shared" si="167"/>
        <v>1000278.5</v>
      </c>
      <c r="AA262" s="20">
        <f t="shared" si="168"/>
        <v>2</v>
      </c>
      <c r="AB262" s="1" t="s">
        <v>863</v>
      </c>
      <c r="AE262" s="53"/>
      <c r="AF262" s="57">
        <f t="shared" si="169"/>
        <v>0</v>
      </c>
    </row>
    <row r="263" spans="1:32" s="61" customFormat="1" ht="273" customHeight="1" x14ac:dyDescent="0.2">
      <c r="A263" s="74" t="s">
        <v>512</v>
      </c>
      <c r="B263" s="116" t="s">
        <v>513</v>
      </c>
      <c r="C263" s="78" t="s">
        <v>20</v>
      </c>
      <c r="D263" s="189">
        <v>10</v>
      </c>
      <c r="E263" s="222">
        <v>35000</v>
      </c>
      <c r="F263" s="183">
        <f t="shared" si="171"/>
        <v>350000</v>
      </c>
      <c r="G263" s="191">
        <v>32402</v>
      </c>
      <c r="H263" s="184">
        <f t="shared" si="172"/>
        <v>324020</v>
      </c>
      <c r="I263" s="188">
        <v>32500</v>
      </c>
      <c r="J263" s="224">
        <f t="shared" si="173"/>
        <v>325000</v>
      </c>
      <c r="K263" s="192">
        <v>35000</v>
      </c>
      <c r="L263" s="220">
        <f t="shared" si="174"/>
        <v>350000</v>
      </c>
      <c r="M263" s="85">
        <f t="shared" ref="M263:M264" si="186">N263</f>
        <v>33725.5</v>
      </c>
      <c r="N263" s="230">
        <f t="shared" si="175"/>
        <v>33725.5</v>
      </c>
      <c r="O263" s="226">
        <f t="shared" si="176"/>
        <v>-3.779039599116385E-2</v>
      </c>
      <c r="P263" s="226">
        <f t="shared" si="177"/>
        <v>3.9243302545551639E-2</v>
      </c>
      <c r="Q263" s="226">
        <f t="shared" si="178"/>
        <v>3.6337489436776282E-2</v>
      </c>
      <c r="R263" s="226">
        <f t="shared" si="179"/>
        <v>-3.779039599116385E-2</v>
      </c>
      <c r="S263" s="227">
        <f t="shared" si="180"/>
        <v>1472.2095638868809</v>
      </c>
      <c r="T263" s="228">
        <f t="shared" si="165"/>
        <v>35197.709563886878</v>
      </c>
      <c r="U263" s="228">
        <f t="shared" si="166"/>
        <v>32253.290436113119</v>
      </c>
      <c r="V263" s="227">
        <f t="shared" si="181"/>
        <v>35000</v>
      </c>
      <c r="W263" s="227">
        <f t="shared" si="182"/>
        <v>32402</v>
      </c>
      <c r="X263" s="227">
        <f t="shared" si="183"/>
        <v>32500</v>
      </c>
      <c r="Y263" s="227">
        <f t="shared" si="184"/>
        <v>35000</v>
      </c>
      <c r="Z263" s="86">
        <f t="shared" si="167"/>
        <v>33725.5</v>
      </c>
      <c r="AA263" s="229">
        <f t="shared" si="168"/>
        <v>4</v>
      </c>
      <c r="AB263" s="216" t="s">
        <v>873</v>
      </c>
      <c r="AC263" s="73"/>
      <c r="AD263" s="73"/>
      <c r="AE263" s="235">
        <v>3</v>
      </c>
      <c r="AF263" s="236">
        <f t="shared" si="169"/>
        <v>101176.5</v>
      </c>
    </row>
    <row r="264" spans="1:32" ht="15" hidden="1" x14ac:dyDescent="0.2">
      <c r="A264" s="5" t="s">
        <v>514</v>
      </c>
      <c r="B264" s="10" t="s">
        <v>515</v>
      </c>
      <c r="C264" s="11" t="s">
        <v>20</v>
      </c>
      <c r="D264" s="12">
        <v>10</v>
      </c>
      <c r="E264" s="36">
        <v>63000</v>
      </c>
      <c r="F264" s="35">
        <f t="shared" si="171"/>
        <v>630000</v>
      </c>
      <c r="G264" s="40">
        <v>66052</v>
      </c>
      <c r="H264" s="25">
        <f t="shared" si="172"/>
        <v>660520</v>
      </c>
      <c r="I264" s="16">
        <v>49980</v>
      </c>
      <c r="J264" s="17">
        <f t="shared" si="173"/>
        <v>499800</v>
      </c>
      <c r="K264" s="28">
        <v>60000</v>
      </c>
      <c r="L264" s="29">
        <f t="shared" si="174"/>
        <v>600000</v>
      </c>
      <c r="M264" s="47">
        <f t="shared" si="186"/>
        <v>59758</v>
      </c>
      <c r="N264" s="46">
        <f t="shared" si="175"/>
        <v>59758</v>
      </c>
      <c r="O264" s="43">
        <f t="shared" si="176"/>
        <v>-5.4252150339703542E-2</v>
      </c>
      <c r="P264" s="43">
        <f t="shared" si="177"/>
        <v>-0.10532481006727124</v>
      </c>
      <c r="Q264" s="43">
        <f t="shared" si="178"/>
        <v>0.1636266273971686</v>
      </c>
      <c r="R264" s="43">
        <f t="shared" si="179"/>
        <v>-4.0496669901937121E-3</v>
      </c>
      <c r="S264" s="21">
        <f t="shared" si="180"/>
        <v>6971.1990360339014</v>
      </c>
      <c r="T264" s="22">
        <f t="shared" si="165"/>
        <v>66729.199036033897</v>
      </c>
      <c r="U264" s="22">
        <f t="shared" si="166"/>
        <v>52786.800963966096</v>
      </c>
      <c r="V264" s="21">
        <f t="shared" si="181"/>
        <v>63000</v>
      </c>
      <c r="W264" s="21">
        <f t="shared" si="182"/>
        <v>66052</v>
      </c>
      <c r="X264" s="21" t="str">
        <f t="shared" si="183"/>
        <v/>
      </c>
      <c r="Y264" s="21">
        <f t="shared" si="184"/>
        <v>60000</v>
      </c>
      <c r="Z264" s="23">
        <f t="shared" si="167"/>
        <v>63017.333333333336</v>
      </c>
      <c r="AA264" s="20">
        <f t="shared" si="168"/>
        <v>3</v>
      </c>
      <c r="AB264" s="44" t="s">
        <v>873</v>
      </c>
      <c r="AE264" s="53"/>
      <c r="AF264" s="57">
        <f t="shared" si="169"/>
        <v>0</v>
      </c>
    </row>
    <row r="265" spans="1:32" ht="15" hidden="1" x14ac:dyDescent="0.2">
      <c r="A265" s="5" t="s">
        <v>516</v>
      </c>
      <c r="B265" s="10" t="s">
        <v>517</v>
      </c>
      <c r="C265" s="11" t="s">
        <v>41</v>
      </c>
      <c r="D265" s="12">
        <v>200</v>
      </c>
      <c r="E265" s="36">
        <v>11200</v>
      </c>
      <c r="F265" s="35">
        <f t="shared" si="171"/>
        <v>2240000</v>
      </c>
      <c r="G265" s="40">
        <v>10163</v>
      </c>
      <c r="H265" s="25">
        <f t="shared" si="172"/>
        <v>2032600</v>
      </c>
      <c r="I265" s="16">
        <v>35873</v>
      </c>
      <c r="J265" s="17">
        <f t="shared" si="173"/>
        <v>7174600</v>
      </c>
      <c r="K265" s="28">
        <v>25000</v>
      </c>
      <c r="L265" s="29">
        <f t="shared" si="174"/>
        <v>5000000</v>
      </c>
      <c r="M265" s="47">
        <f t="shared" si="185"/>
        <v>15454.333333333334</v>
      </c>
      <c r="N265" s="42">
        <f t="shared" si="175"/>
        <v>20559</v>
      </c>
      <c r="O265" s="43">
        <f t="shared" si="176"/>
        <v>0.4552264215185563</v>
      </c>
      <c r="P265" s="43">
        <f t="shared" si="177"/>
        <v>0.50566661802616863</v>
      </c>
      <c r="Q265" s="43">
        <f t="shared" si="178"/>
        <v>-0.74488058757721687</v>
      </c>
      <c r="R265" s="43">
        <f t="shared" si="179"/>
        <v>-0.21601245196750818</v>
      </c>
      <c r="S265" s="21">
        <f t="shared" si="180"/>
        <v>12246.207222374336</v>
      </c>
      <c r="T265" s="22">
        <f t="shared" si="165"/>
        <v>32805.207222374338</v>
      </c>
      <c r="U265" s="22">
        <f t="shared" si="166"/>
        <v>8312.7927776256638</v>
      </c>
      <c r="V265" s="21">
        <f t="shared" si="181"/>
        <v>11200</v>
      </c>
      <c r="W265" s="21">
        <f t="shared" si="182"/>
        <v>10163</v>
      </c>
      <c r="X265" s="21" t="str">
        <f t="shared" si="183"/>
        <v/>
      </c>
      <c r="Y265" s="21">
        <f t="shared" si="184"/>
        <v>25000</v>
      </c>
      <c r="Z265" s="23">
        <f t="shared" si="167"/>
        <v>15454.333333333334</v>
      </c>
      <c r="AA265" s="20">
        <f t="shared" si="168"/>
        <v>3</v>
      </c>
      <c r="AB265" s="1" t="s">
        <v>863</v>
      </c>
      <c r="AE265" s="53"/>
      <c r="AF265" s="57">
        <f t="shared" si="169"/>
        <v>0</v>
      </c>
    </row>
    <row r="266" spans="1:32" ht="15" hidden="1" x14ac:dyDescent="0.2">
      <c r="A266" s="5" t="s">
        <v>518</v>
      </c>
      <c r="B266" s="10" t="s">
        <v>519</v>
      </c>
      <c r="C266" s="11" t="s">
        <v>20</v>
      </c>
      <c r="D266" s="12">
        <v>10</v>
      </c>
      <c r="E266" s="36">
        <v>5600</v>
      </c>
      <c r="F266" s="35">
        <f t="shared" ref="F266:F297" si="187">+D266*E266</f>
        <v>56000</v>
      </c>
      <c r="G266" s="40">
        <v>5896</v>
      </c>
      <c r="H266" s="25">
        <f t="shared" ref="H266:H297" si="188">+D266*G266</f>
        <v>58960</v>
      </c>
      <c r="I266" s="16">
        <v>15000</v>
      </c>
      <c r="J266" s="17">
        <f t="shared" ref="J266:J297" si="189">+I266*D266</f>
        <v>150000</v>
      </c>
      <c r="K266" s="28">
        <v>18000</v>
      </c>
      <c r="L266" s="29">
        <f t="shared" ref="L266:L297" si="190">+K266*D266</f>
        <v>180000</v>
      </c>
      <c r="M266" s="47">
        <f t="shared" si="185"/>
        <v>8832</v>
      </c>
      <c r="N266" s="42">
        <f t="shared" ref="N266:N297" si="191">AVERAGE(E266,G266,I266,K266)</f>
        <v>11124</v>
      </c>
      <c r="O266" s="43">
        <f t="shared" ref="O266:O297" si="192">1-E266/N266</f>
        <v>0.49658396260338011</v>
      </c>
      <c r="P266" s="43">
        <f t="shared" ref="P266:P297" si="193">1-G266/N266</f>
        <v>0.46997482919813016</v>
      </c>
      <c r="Q266" s="43">
        <f t="shared" ref="Q266:Q297" si="194">1-I266/N266</f>
        <v>-0.34843581445523197</v>
      </c>
      <c r="R266" s="43">
        <f t="shared" ref="R266:R297" si="195">1-K266/N266</f>
        <v>-0.61812297734627841</v>
      </c>
      <c r="S266" s="21">
        <f t="shared" ref="S266:S297" si="196">STDEV(E266,G266,I266,K266)</f>
        <v>6328.488813821722</v>
      </c>
      <c r="T266" s="22">
        <f t="shared" si="165"/>
        <v>17452.488813821721</v>
      </c>
      <c r="U266" s="22">
        <f t="shared" si="166"/>
        <v>4795.511186178278</v>
      </c>
      <c r="V266" s="21">
        <f t="shared" ref="V266:V297" si="197">IF(AND(E266&lt;=$T266,E266&gt;=$U266),E266,"")</f>
        <v>5600</v>
      </c>
      <c r="W266" s="21">
        <f t="shared" ref="W266:W297" si="198">IF(AND(G266&lt;=$T266,G266&gt;=$U266),G266,"")</f>
        <v>5896</v>
      </c>
      <c r="X266" s="21">
        <f t="shared" ref="X266:X297" si="199">IF(AND(I266&lt;=$T266,I266&gt;=$U266),I266,"")</f>
        <v>15000</v>
      </c>
      <c r="Y266" s="21" t="str">
        <f t="shared" ref="Y266:Y297" si="200">IF(AND(K266&lt;=$T266,K266&gt;=$U266),K266,"")</f>
        <v/>
      </c>
      <c r="Z266" s="23">
        <f t="shared" si="167"/>
        <v>8832</v>
      </c>
      <c r="AA266" s="20">
        <f t="shared" si="168"/>
        <v>3</v>
      </c>
      <c r="AB266" s="1" t="s">
        <v>863</v>
      </c>
      <c r="AE266" s="53"/>
      <c r="AF266" s="57">
        <f t="shared" si="169"/>
        <v>0</v>
      </c>
    </row>
    <row r="267" spans="1:32" ht="15" hidden="1" x14ac:dyDescent="0.2">
      <c r="A267" s="5" t="s">
        <v>520</v>
      </c>
      <c r="B267" s="10" t="s">
        <v>521</v>
      </c>
      <c r="C267" s="11" t="s">
        <v>41</v>
      </c>
      <c r="D267" s="12">
        <v>200</v>
      </c>
      <c r="E267" s="36">
        <v>21000</v>
      </c>
      <c r="F267" s="35">
        <f t="shared" si="187"/>
        <v>4200000</v>
      </c>
      <c r="G267" s="40">
        <v>20341</v>
      </c>
      <c r="H267" s="25">
        <f t="shared" si="188"/>
        <v>4068200</v>
      </c>
      <c r="I267" s="16">
        <v>54300</v>
      </c>
      <c r="J267" s="17">
        <f t="shared" si="189"/>
        <v>10860000</v>
      </c>
      <c r="K267" s="28">
        <v>60000</v>
      </c>
      <c r="L267" s="29">
        <f t="shared" si="190"/>
        <v>12000000</v>
      </c>
      <c r="M267" s="47">
        <f t="shared" si="185"/>
        <v>38910.25</v>
      </c>
      <c r="N267" s="42">
        <f t="shared" si="191"/>
        <v>38910.25</v>
      </c>
      <c r="O267" s="43">
        <f t="shared" si="192"/>
        <v>0.46029645144916831</v>
      </c>
      <c r="P267" s="43">
        <f t="shared" si="193"/>
        <v>0.47723286280607291</v>
      </c>
      <c r="Q267" s="43">
        <f t="shared" si="194"/>
        <v>-0.39551917553857918</v>
      </c>
      <c r="R267" s="43">
        <f t="shared" si="195"/>
        <v>-0.54201013871666204</v>
      </c>
      <c r="S267" s="21">
        <f t="shared" si="196"/>
        <v>21191.319455144836</v>
      </c>
      <c r="T267" s="22">
        <f t="shared" si="165"/>
        <v>60101.56945514484</v>
      </c>
      <c r="U267" s="22">
        <f t="shared" si="166"/>
        <v>17718.930544855164</v>
      </c>
      <c r="V267" s="21">
        <f t="shared" si="197"/>
        <v>21000</v>
      </c>
      <c r="W267" s="21">
        <f t="shared" si="198"/>
        <v>20341</v>
      </c>
      <c r="X267" s="21">
        <f t="shared" si="199"/>
        <v>54300</v>
      </c>
      <c r="Y267" s="21">
        <f t="shared" si="200"/>
        <v>60000</v>
      </c>
      <c r="Z267" s="23">
        <f t="shared" si="167"/>
        <v>38910.25</v>
      </c>
      <c r="AA267" s="20">
        <f t="shared" si="168"/>
        <v>4</v>
      </c>
      <c r="AB267" s="1" t="s">
        <v>863</v>
      </c>
      <c r="AE267" s="53"/>
      <c r="AF267" s="57">
        <f t="shared" si="169"/>
        <v>0</v>
      </c>
    </row>
    <row r="268" spans="1:32" ht="15" hidden="1" x14ac:dyDescent="0.2">
      <c r="A268" s="5" t="s">
        <v>522</v>
      </c>
      <c r="B268" s="10" t="s">
        <v>523</v>
      </c>
      <c r="C268" s="11" t="s">
        <v>20</v>
      </c>
      <c r="D268" s="12">
        <v>10</v>
      </c>
      <c r="E268" s="36">
        <v>19600</v>
      </c>
      <c r="F268" s="35">
        <f t="shared" si="187"/>
        <v>196000</v>
      </c>
      <c r="G268" s="40">
        <v>18387</v>
      </c>
      <c r="H268" s="25">
        <f t="shared" si="188"/>
        <v>183870</v>
      </c>
      <c r="I268" s="16">
        <v>56000</v>
      </c>
      <c r="J268" s="17">
        <f t="shared" si="189"/>
        <v>560000</v>
      </c>
      <c r="K268" s="28">
        <v>35000</v>
      </c>
      <c r="L268" s="29">
        <f t="shared" si="190"/>
        <v>350000</v>
      </c>
      <c r="M268" s="47">
        <f t="shared" si="185"/>
        <v>24329</v>
      </c>
      <c r="N268" s="42">
        <f t="shared" si="191"/>
        <v>32246.75</v>
      </c>
      <c r="O268" s="43">
        <f t="shared" si="192"/>
        <v>0.39218680952344032</v>
      </c>
      <c r="P268" s="43">
        <f t="shared" si="193"/>
        <v>0.4298030034034438</v>
      </c>
      <c r="Q268" s="43">
        <f t="shared" si="194"/>
        <v>-0.73660911564731335</v>
      </c>
      <c r="R268" s="43">
        <f t="shared" si="195"/>
        <v>-8.5380697279570761E-2</v>
      </c>
      <c r="S268" s="21">
        <f t="shared" si="196"/>
        <v>17548.316412598295</v>
      </c>
      <c r="T268" s="22">
        <f t="shared" si="165"/>
        <v>49795.066412598295</v>
      </c>
      <c r="U268" s="22">
        <f t="shared" si="166"/>
        <v>14698.433587401705</v>
      </c>
      <c r="V268" s="21">
        <f t="shared" si="197"/>
        <v>19600</v>
      </c>
      <c r="W268" s="21">
        <f t="shared" si="198"/>
        <v>18387</v>
      </c>
      <c r="X268" s="21" t="str">
        <f t="shared" si="199"/>
        <v/>
      </c>
      <c r="Y268" s="21">
        <f t="shared" si="200"/>
        <v>35000</v>
      </c>
      <c r="Z268" s="23">
        <f t="shared" si="167"/>
        <v>24329</v>
      </c>
      <c r="AA268" s="20">
        <f t="shared" si="168"/>
        <v>3</v>
      </c>
      <c r="AB268" s="1" t="s">
        <v>863</v>
      </c>
      <c r="AE268" s="53"/>
      <c r="AF268" s="57">
        <f t="shared" si="169"/>
        <v>0</v>
      </c>
    </row>
    <row r="269" spans="1:32" ht="15" hidden="1" x14ac:dyDescent="0.2">
      <c r="A269" s="5" t="s">
        <v>524</v>
      </c>
      <c r="B269" s="10" t="s">
        <v>525</v>
      </c>
      <c r="C269" s="11" t="s">
        <v>41</v>
      </c>
      <c r="D269" s="12">
        <v>10</v>
      </c>
      <c r="E269" s="36">
        <v>51800</v>
      </c>
      <c r="F269" s="35">
        <f t="shared" si="187"/>
        <v>518000</v>
      </c>
      <c r="G269" s="40">
        <v>51660</v>
      </c>
      <c r="H269" s="25">
        <f t="shared" si="188"/>
        <v>516600</v>
      </c>
      <c r="I269" s="16">
        <v>101000</v>
      </c>
      <c r="J269" s="17">
        <f t="shared" si="189"/>
        <v>1010000</v>
      </c>
      <c r="K269" s="28">
        <v>110000</v>
      </c>
      <c r="L269" s="29">
        <f t="shared" si="190"/>
        <v>1100000</v>
      </c>
      <c r="M269" s="47">
        <f t="shared" si="185"/>
        <v>68153.333333333328</v>
      </c>
      <c r="N269" s="42">
        <f t="shared" si="191"/>
        <v>78615</v>
      </c>
      <c r="O269" s="43">
        <f t="shared" si="192"/>
        <v>0.34109266679386885</v>
      </c>
      <c r="P269" s="43">
        <f t="shared" si="193"/>
        <v>0.34287349742415574</v>
      </c>
      <c r="Q269" s="43">
        <f t="shared" si="194"/>
        <v>-0.2847420975640782</v>
      </c>
      <c r="R269" s="43">
        <f t="shared" si="195"/>
        <v>-0.39922406665394639</v>
      </c>
      <c r="S269" s="21">
        <f t="shared" si="196"/>
        <v>31260.852515566494</v>
      </c>
      <c r="T269" s="22">
        <f t="shared" ref="T269:T332" si="201">N269+S269</f>
        <v>109875.8525155665</v>
      </c>
      <c r="U269" s="22">
        <f t="shared" ref="U269:U332" si="202">N269-S269</f>
        <v>47354.147484433503</v>
      </c>
      <c r="V269" s="21">
        <f t="shared" si="197"/>
        <v>51800</v>
      </c>
      <c r="W269" s="21">
        <f t="shared" si="198"/>
        <v>51660</v>
      </c>
      <c r="X269" s="21">
        <f t="shared" si="199"/>
        <v>101000</v>
      </c>
      <c r="Y269" s="21" t="str">
        <f t="shared" si="200"/>
        <v/>
      </c>
      <c r="Z269" s="23">
        <f t="shared" ref="Z269:Z332" si="203">AVERAGE(V269:Y269)</f>
        <v>68153.333333333328</v>
      </c>
      <c r="AA269" s="20">
        <f t="shared" ref="AA269:AA332" si="204">COUNT(V269:Y269)</f>
        <v>3</v>
      </c>
      <c r="AB269" s="1" t="s">
        <v>863</v>
      </c>
      <c r="AE269" s="53"/>
      <c r="AF269" s="57">
        <f t="shared" ref="AF269:AF332" si="205">+AE269*M269</f>
        <v>0</v>
      </c>
    </row>
    <row r="270" spans="1:32" ht="15" hidden="1" x14ac:dyDescent="0.2">
      <c r="A270" s="5" t="s">
        <v>526</v>
      </c>
      <c r="B270" s="10" t="s">
        <v>527</v>
      </c>
      <c r="C270" s="11" t="s">
        <v>20</v>
      </c>
      <c r="D270" s="12">
        <v>10</v>
      </c>
      <c r="E270" s="36">
        <v>208000</v>
      </c>
      <c r="F270" s="35">
        <f t="shared" si="187"/>
        <v>2080000</v>
      </c>
      <c r="G270" s="40">
        <v>204948</v>
      </c>
      <c r="H270" s="25">
        <f t="shared" si="188"/>
        <v>2049480</v>
      </c>
      <c r="I270" s="16">
        <v>99000</v>
      </c>
      <c r="J270" s="17">
        <f t="shared" si="189"/>
        <v>990000</v>
      </c>
      <c r="K270" s="28">
        <v>120000</v>
      </c>
      <c r="L270" s="29">
        <f t="shared" si="190"/>
        <v>1200000</v>
      </c>
      <c r="M270" s="47">
        <f t="shared" si="185"/>
        <v>177649.33333333334</v>
      </c>
      <c r="N270" s="42">
        <f t="shared" si="191"/>
        <v>157987</v>
      </c>
      <c r="O270" s="43">
        <f t="shared" si="192"/>
        <v>-0.31656402109034287</v>
      </c>
      <c r="P270" s="43">
        <f t="shared" si="193"/>
        <v>-0.29724597593472879</v>
      </c>
      <c r="Q270" s="43">
        <f t="shared" si="194"/>
        <v>0.37336616303873105</v>
      </c>
      <c r="R270" s="43">
        <f t="shared" si="195"/>
        <v>0.24044383398634062</v>
      </c>
      <c r="S270" s="21">
        <f t="shared" si="196"/>
        <v>56654.255585966355</v>
      </c>
      <c r="T270" s="22">
        <f t="shared" si="201"/>
        <v>214641.25558596634</v>
      </c>
      <c r="U270" s="22">
        <f t="shared" si="202"/>
        <v>101332.74441403364</v>
      </c>
      <c r="V270" s="21">
        <f t="shared" si="197"/>
        <v>208000</v>
      </c>
      <c r="W270" s="21">
        <f t="shared" si="198"/>
        <v>204948</v>
      </c>
      <c r="X270" s="21" t="str">
        <f t="shared" si="199"/>
        <v/>
      </c>
      <c r="Y270" s="21">
        <f t="shared" si="200"/>
        <v>120000</v>
      </c>
      <c r="Z270" s="23">
        <f t="shared" si="203"/>
        <v>177649.33333333334</v>
      </c>
      <c r="AA270" s="20">
        <f t="shared" si="204"/>
        <v>3</v>
      </c>
      <c r="AB270" s="1" t="s">
        <v>863</v>
      </c>
      <c r="AE270" s="53"/>
      <c r="AF270" s="57">
        <f t="shared" si="205"/>
        <v>0</v>
      </c>
    </row>
    <row r="271" spans="1:32" ht="15" hidden="1" x14ac:dyDescent="0.2">
      <c r="A271" s="5" t="s">
        <v>528</v>
      </c>
      <c r="B271" s="10" t="s">
        <v>529</v>
      </c>
      <c r="C271" s="11" t="s">
        <v>41</v>
      </c>
      <c r="D271" s="12">
        <v>100</v>
      </c>
      <c r="E271" s="36">
        <v>50400</v>
      </c>
      <c r="F271" s="35">
        <f t="shared" si="187"/>
        <v>5040000</v>
      </c>
      <c r="G271" s="40">
        <v>49852</v>
      </c>
      <c r="H271" s="25">
        <f t="shared" si="188"/>
        <v>4985200</v>
      </c>
      <c r="I271" s="16">
        <v>35873</v>
      </c>
      <c r="J271" s="17">
        <f t="shared" si="189"/>
        <v>3587300</v>
      </c>
      <c r="K271" s="28">
        <v>20000</v>
      </c>
      <c r="L271" s="29">
        <f t="shared" si="190"/>
        <v>2000000</v>
      </c>
      <c r="M271" s="47">
        <f t="shared" si="185"/>
        <v>45375</v>
      </c>
      <c r="N271" s="42">
        <f t="shared" si="191"/>
        <v>39031.25</v>
      </c>
      <c r="O271" s="43">
        <f t="shared" si="192"/>
        <v>-0.29127301841473185</v>
      </c>
      <c r="P271" s="43">
        <f t="shared" si="193"/>
        <v>-0.2772329863891112</v>
      </c>
      <c r="Q271" s="43">
        <f t="shared" si="194"/>
        <v>8.0915932746196906E-2</v>
      </c>
      <c r="R271" s="43">
        <f t="shared" si="195"/>
        <v>0.48759007205764615</v>
      </c>
      <c r="S271" s="21">
        <f t="shared" si="196"/>
        <v>14358.506500213267</v>
      </c>
      <c r="T271" s="22">
        <f t="shared" si="201"/>
        <v>53389.756500213269</v>
      </c>
      <c r="U271" s="22">
        <f t="shared" si="202"/>
        <v>24672.743499786731</v>
      </c>
      <c r="V271" s="21">
        <f t="shared" si="197"/>
        <v>50400</v>
      </c>
      <c r="W271" s="21">
        <f t="shared" si="198"/>
        <v>49852</v>
      </c>
      <c r="X271" s="21">
        <f t="shared" si="199"/>
        <v>35873</v>
      </c>
      <c r="Y271" s="21" t="str">
        <f t="shared" si="200"/>
        <v/>
      </c>
      <c r="Z271" s="23">
        <f t="shared" si="203"/>
        <v>45375</v>
      </c>
      <c r="AA271" s="20">
        <f t="shared" si="204"/>
        <v>3</v>
      </c>
      <c r="AB271" s="1" t="s">
        <v>863</v>
      </c>
      <c r="AE271" s="53"/>
      <c r="AF271" s="57">
        <f t="shared" si="205"/>
        <v>0</v>
      </c>
    </row>
    <row r="272" spans="1:32" ht="15" hidden="1" x14ac:dyDescent="0.2">
      <c r="A272" s="5" t="s">
        <v>530</v>
      </c>
      <c r="B272" s="10" t="s">
        <v>531</v>
      </c>
      <c r="C272" s="11" t="s">
        <v>41</v>
      </c>
      <c r="D272" s="12">
        <v>20</v>
      </c>
      <c r="E272" s="36">
        <v>16800</v>
      </c>
      <c r="F272" s="35">
        <f t="shared" si="187"/>
        <v>336000</v>
      </c>
      <c r="G272" s="40">
        <v>16259</v>
      </c>
      <c r="H272" s="25">
        <f t="shared" si="188"/>
        <v>325180</v>
      </c>
      <c r="I272" s="16">
        <v>49500</v>
      </c>
      <c r="J272" s="17">
        <f t="shared" si="189"/>
        <v>990000</v>
      </c>
      <c r="K272" s="28">
        <v>40000</v>
      </c>
      <c r="L272" s="29">
        <f t="shared" si="190"/>
        <v>800000</v>
      </c>
      <c r="M272" s="47">
        <f t="shared" si="185"/>
        <v>24353</v>
      </c>
      <c r="N272" s="42">
        <f t="shared" si="191"/>
        <v>30639.75</v>
      </c>
      <c r="O272" s="43">
        <f t="shared" si="192"/>
        <v>0.45169265415024595</v>
      </c>
      <c r="P272" s="43">
        <f t="shared" si="193"/>
        <v>0.46934945618028867</v>
      </c>
      <c r="Q272" s="43">
        <f t="shared" si="194"/>
        <v>-0.61554842973588242</v>
      </c>
      <c r="R272" s="43">
        <f t="shared" si="195"/>
        <v>-0.30549368059465243</v>
      </c>
      <c r="S272" s="21">
        <f t="shared" si="196"/>
        <v>16749.805578473639</v>
      </c>
      <c r="T272" s="22">
        <f t="shared" si="201"/>
        <v>47389.555578473635</v>
      </c>
      <c r="U272" s="22">
        <f t="shared" si="202"/>
        <v>13889.944421526361</v>
      </c>
      <c r="V272" s="21">
        <f t="shared" si="197"/>
        <v>16800</v>
      </c>
      <c r="W272" s="21">
        <f t="shared" si="198"/>
        <v>16259</v>
      </c>
      <c r="X272" s="21" t="str">
        <f t="shared" si="199"/>
        <v/>
      </c>
      <c r="Y272" s="21">
        <f t="shared" si="200"/>
        <v>40000</v>
      </c>
      <c r="Z272" s="23">
        <f t="shared" si="203"/>
        <v>24353</v>
      </c>
      <c r="AA272" s="20">
        <f t="shared" si="204"/>
        <v>3</v>
      </c>
      <c r="AB272" s="1" t="s">
        <v>863</v>
      </c>
      <c r="AE272" s="53"/>
      <c r="AF272" s="57">
        <f t="shared" si="205"/>
        <v>0</v>
      </c>
    </row>
    <row r="273" spans="1:32" ht="15" hidden="1" x14ac:dyDescent="0.2">
      <c r="A273" s="5" t="s">
        <v>532</v>
      </c>
      <c r="B273" s="10" t="s">
        <v>533</v>
      </c>
      <c r="C273" s="11" t="s">
        <v>41</v>
      </c>
      <c r="D273" s="12">
        <v>100</v>
      </c>
      <c r="E273" s="36">
        <v>25200</v>
      </c>
      <c r="F273" s="35">
        <f t="shared" si="187"/>
        <v>2520000</v>
      </c>
      <c r="G273" s="40">
        <v>27295</v>
      </c>
      <c r="H273" s="25">
        <f t="shared" si="188"/>
        <v>2729500</v>
      </c>
      <c r="I273" s="16">
        <v>54300</v>
      </c>
      <c r="J273" s="17">
        <f t="shared" si="189"/>
        <v>5430000</v>
      </c>
      <c r="K273" s="28">
        <v>50000</v>
      </c>
      <c r="L273" s="29">
        <f t="shared" si="190"/>
        <v>5000000</v>
      </c>
      <c r="M273" s="47">
        <f t="shared" si="185"/>
        <v>34165</v>
      </c>
      <c r="N273" s="42">
        <f t="shared" si="191"/>
        <v>39198.75</v>
      </c>
      <c r="O273" s="43">
        <f t="shared" si="192"/>
        <v>0.35712235721802355</v>
      </c>
      <c r="P273" s="43">
        <f t="shared" si="193"/>
        <v>0.30367677540737903</v>
      </c>
      <c r="Q273" s="43">
        <f t="shared" si="194"/>
        <v>-0.38524825408973506</v>
      </c>
      <c r="R273" s="43">
        <f t="shared" si="195"/>
        <v>-0.27555087853566751</v>
      </c>
      <c r="S273" s="21">
        <f t="shared" si="196"/>
        <v>15081.766239955672</v>
      </c>
      <c r="T273" s="22">
        <f t="shared" si="201"/>
        <v>54280.516239955672</v>
      </c>
      <c r="U273" s="22">
        <f t="shared" si="202"/>
        <v>24116.983760044328</v>
      </c>
      <c r="V273" s="21">
        <f t="shared" si="197"/>
        <v>25200</v>
      </c>
      <c r="W273" s="21">
        <f t="shared" si="198"/>
        <v>27295</v>
      </c>
      <c r="X273" s="21" t="str">
        <f t="shared" si="199"/>
        <v/>
      </c>
      <c r="Y273" s="21">
        <f t="shared" si="200"/>
        <v>50000</v>
      </c>
      <c r="Z273" s="23">
        <f t="shared" si="203"/>
        <v>34165</v>
      </c>
      <c r="AA273" s="20">
        <f t="shared" si="204"/>
        <v>3</v>
      </c>
      <c r="AB273" s="1" t="s">
        <v>863</v>
      </c>
      <c r="AE273" s="53"/>
      <c r="AF273" s="57">
        <f t="shared" si="205"/>
        <v>0</v>
      </c>
    </row>
    <row r="274" spans="1:32" ht="15" hidden="1" x14ac:dyDescent="0.2">
      <c r="A274" s="5" t="s">
        <v>534</v>
      </c>
      <c r="B274" s="10" t="s">
        <v>535</v>
      </c>
      <c r="C274" s="11" t="s">
        <v>20</v>
      </c>
      <c r="D274" s="12">
        <v>10</v>
      </c>
      <c r="E274" s="36">
        <v>53200</v>
      </c>
      <c r="F274" s="35">
        <f t="shared" si="187"/>
        <v>532000</v>
      </c>
      <c r="G274" s="40">
        <v>51478</v>
      </c>
      <c r="H274" s="25">
        <f t="shared" si="188"/>
        <v>514780</v>
      </c>
      <c r="I274" s="16">
        <v>59650</v>
      </c>
      <c r="J274" s="17">
        <f t="shared" si="189"/>
        <v>596500</v>
      </c>
      <c r="K274" s="28">
        <v>300000</v>
      </c>
      <c r="L274" s="29">
        <f t="shared" si="190"/>
        <v>3000000</v>
      </c>
      <c r="M274" s="47">
        <f t="shared" si="185"/>
        <v>54776</v>
      </c>
      <c r="N274" s="42">
        <f t="shared" si="191"/>
        <v>116082</v>
      </c>
      <c r="O274" s="43">
        <f t="shared" si="192"/>
        <v>0.54170327871676915</v>
      </c>
      <c r="P274" s="43">
        <f t="shared" si="193"/>
        <v>0.55653761995830542</v>
      </c>
      <c r="Q274" s="43">
        <f t="shared" si="194"/>
        <v>0.48613910856118947</v>
      </c>
      <c r="R274" s="43">
        <f t="shared" si="195"/>
        <v>-1.5843800072362639</v>
      </c>
      <c r="S274" s="21">
        <f t="shared" si="196"/>
        <v>122662.44207580412</v>
      </c>
      <c r="T274" s="22">
        <f t="shared" si="201"/>
        <v>238744.44207580411</v>
      </c>
      <c r="U274" s="22">
        <f t="shared" si="202"/>
        <v>-6580.4420758041233</v>
      </c>
      <c r="V274" s="21">
        <f t="shared" si="197"/>
        <v>53200</v>
      </c>
      <c r="W274" s="21">
        <f t="shared" si="198"/>
        <v>51478</v>
      </c>
      <c r="X274" s="21">
        <f t="shared" si="199"/>
        <v>59650</v>
      </c>
      <c r="Y274" s="21" t="str">
        <f t="shared" si="200"/>
        <v/>
      </c>
      <c r="Z274" s="23">
        <f t="shared" si="203"/>
        <v>54776</v>
      </c>
      <c r="AA274" s="20">
        <f t="shared" si="204"/>
        <v>3</v>
      </c>
      <c r="AB274" s="1" t="s">
        <v>863</v>
      </c>
      <c r="AE274" s="53"/>
      <c r="AF274" s="57">
        <f t="shared" si="205"/>
        <v>0</v>
      </c>
    </row>
    <row r="275" spans="1:32" ht="15" hidden="1" x14ac:dyDescent="0.2">
      <c r="A275" s="5" t="s">
        <v>536</v>
      </c>
      <c r="B275" s="10" t="s">
        <v>537</v>
      </c>
      <c r="C275" s="11" t="s">
        <v>20</v>
      </c>
      <c r="D275" s="12">
        <v>3</v>
      </c>
      <c r="E275" s="36">
        <v>89600</v>
      </c>
      <c r="F275" s="35">
        <f t="shared" si="187"/>
        <v>268800</v>
      </c>
      <c r="G275" s="40">
        <v>95322</v>
      </c>
      <c r="H275" s="25">
        <f t="shared" si="188"/>
        <v>285966</v>
      </c>
      <c r="I275" s="16">
        <v>283500</v>
      </c>
      <c r="J275" s="17">
        <f t="shared" si="189"/>
        <v>850500</v>
      </c>
      <c r="K275" s="31"/>
      <c r="L275" s="29">
        <f t="shared" si="190"/>
        <v>0</v>
      </c>
      <c r="M275" s="47">
        <f t="shared" si="185"/>
        <v>92461</v>
      </c>
      <c r="N275" s="42">
        <f t="shared" si="191"/>
        <v>156140.66666666666</v>
      </c>
      <c r="O275" s="43">
        <f t="shared" si="192"/>
        <v>0.426158463949174</v>
      </c>
      <c r="P275" s="43">
        <f t="shared" si="193"/>
        <v>0.38951202121164241</v>
      </c>
      <c r="Q275" s="43">
        <f t="shared" si="194"/>
        <v>-0.81567048516081675</v>
      </c>
      <c r="R275" s="43">
        <f t="shared" si="195"/>
        <v>1</v>
      </c>
      <c r="S275" s="21">
        <f t="shared" si="196"/>
        <v>110333.51785080241</v>
      </c>
      <c r="T275" s="22">
        <f t="shared" si="201"/>
        <v>266474.18451746908</v>
      </c>
      <c r="U275" s="22">
        <f t="shared" si="202"/>
        <v>45807.148815864246</v>
      </c>
      <c r="V275" s="21">
        <f t="shared" si="197"/>
        <v>89600</v>
      </c>
      <c r="W275" s="21">
        <f t="shared" si="198"/>
        <v>95322</v>
      </c>
      <c r="X275" s="21" t="str">
        <f t="shared" si="199"/>
        <v/>
      </c>
      <c r="Y275" s="21" t="str">
        <f t="shared" si="200"/>
        <v/>
      </c>
      <c r="Z275" s="23">
        <f t="shared" si="203"/>
        <v>92461</v>
      </c>
      <c r="AA275" s="20">
        <f t="shared" si="204"/>
        <v>2</v>
      </c>
      <c r="AB275" s="1" t="s">
        <v>863</v>
      </c>
      <c r="AE275" s="53"/>
      <c r="AF275" s="57">
        <f t="shared" si="205"/>
        <v>0</v>
      </c>
    </row>
    <row r="276" spans="1:32" ht="15" hidden="1" x14ac:dyDescent="0.2">
      <c r="A276" s="5" t="s">
        <v>538</v>
      </c>
      <c r="B276" s="10" t="s">
        <v>539</v>
      </c>
      <c r="C276" s="11" t="s">
        <v>41</v>
      </c>
      <c r="D276" s="12">
        <v>20</v>
      </c>
      <c r="E276" s="36">
        <v>84000</v>
      </c>
      <c r="F276" s="35">
        <f t="shared" si="187"/>
        <v>1680000</v>
      </c>
      <c r="G276" s="40">
        <v>78699</v>
      </c>
      <c r="H276" s="25">
        <f t="shared" si="188"/>
        <v>1573980</v>
      </c>
      <c r="I276" s="16">
        <v>78900</v>
      </c>
      <c r="J276" s="17">
        <f t="shared" si="189"/>
        <v>1578000</v>
      </c>
      <c r="K276" s="28">
        <v>70000</v>
      </c>
      <c r="L276" s="29">
        <f t="shared" si="190"/>
        <v>1400000</v>
      </c>
      <c r="M276" s="47">
        <f>N276</f>
        <v>77899.75</v>
      </c>
      <c r="N276" s="46">
        <f t="shared" si="191"/>
        <v>77899.75</v>
      </c>
      <c r="O276" s="43">
        <f t="shared" si="192"/>
        <v>-7.8308980452440391E-2</v>
      </c>
      <c r="P276" s="43">
        <f t="shared" si="193"/>
        <v>-1.0259981578888189E-2</v>
      </c>
      <c r="Q276" s="43">
        <f t="shared" si="194"/>
        <v>-1.2840220924970946E-2</v>
      </c>
      <c r="R276" s="43">
        <f t="shared" si="195"/>
        <v>0.10140918295629964</v>
      </c>
      <c r="S276" s="21">
        <f t="shared" si="196"/>
        <v>5809.7160214592241</v>
      </c>
      <c r="T276" s="22">
        <f t="shared" si="201"/>
        <v>83709.46602145923</v>
      </c>
      <c r="U276" s="22">
        <f t="shared" si="202"/>
        <v>72090.03397854077</v>
      </c>
      <c r="V276" s="21" t="str">
        <f t="shared" si="197"/>
        <v/>
      </c>
      <c r="W276" s="21">
        <f t="shared" si="198"/>
        <v>78699</v>
      </c>
      <c r="X276" s="21">
        <f t="shared" si="199"/>
        <v>78900</v>
      </c>
      <c r="Y276" s="21" t="str">
        <f t="shared" si="200"/>
        <v/>
      </c>
      <c r="Z276" s="23">
        <f t="shared" si="203"/>
        <v>78799.5</v>
      </c>
      <c r="AA276" s="20">
        <f t="shared" si="204"/>
        <v>2</v>
      </c>
      <c r="AB276" s="44" t="s">
        <v>873</v>
      </c>
      <c r="AE276" s="53"/>
      <c r="AF276" s="57">
        <f t="shared" si="205"/>
        <v>0</v>
      </c>
    </row>
    <row r="277" spans="1:32" ht="15" hidden="1" x14ac:dyDescent="0.2">
      <c r="A277" s="5" t="s">
        <v>540</v>
      </c>
      <c r="B277" s="10" t="s">
        <v>541</v>
      </c>
      <c r="C277" s="11" t="s">
        <v>20</v>
      </c>
      <c r="D277" s="12">
        <v>5</v>
      </c>
      <c r="E277" s="36">
        <v>219800</v>
      </c>
      <c r="F277" s="35">
        <f t="shared" si="187"/>
        <v>1099000</v>
      </c>
      <c r="G277" s="40">
        <v>213434</v>
      </c>
      <c r="H277" s="25">
        <f t="shared" si="188"/>
        <v>1067170</v>
      </c>
      <c r="I277" s="16">
        <v>46200</v>
      </c>
      <c r="J277" s="17">
        <f t="shared" si="189"/>
        <v>231000</v>
      </c>
      <c r="K277" s="28">
        <v>250000</v>
      </c>
      <c r="L277" s="29">
        <f t="shared" si="190"/>
        <v>1250000</v>
      </c>
      <c r="M277" s="47">
        <f t="shared" si="185"/>
        <v>227744.66666666666</v>
      </c>
      <c r="N277" s="42">
        <f t="shared" si="191"/>
        <v>182358.5</v>
      </c>
      <c r="O277" s="43">
        <f t="shared" si="192"/>
        <v>-0.20531809594836536</v>
      </c>
      <c r="P277" s="43">
        <f t="shared" si="193"/>
        <v>-0.17040883753704938</v>
      </c>
      <c r="Q277" s="43">
        <f t="shared" si="194"/>
        <v>0.74665288429110788</v>
      </c>
      <c r="R277" s="43">
        <f t="shared" si="195"/>
        <v>-0.37092595080569324</v>
      </c>
      <c r="S277" s="21">
        <f t="shared" si="196"/>
        <v>92163.011863038992</v>
      </c>
      <c r="T277" s="22">
        <f t="shared" si="201"/>
        <v>274521.51186303899</v>
      </c>
      <c r="U277" s="22">
        <f t="shared" si="202"/>
        <v>90195.488136961008</v>
      </c>
      <c r="V277" s="21">
        <f t="shared" si="197"/>
        <v>219800</v>
      </c>
      <c r="W277" s="21">
        <f t="shared" si="198"/>
        <v>213434</v>
      </c>
      <c r="X277" s="21" t="str">
        <f t="shared" si="199"/>
        <v/>
      </c>
      <c r="Y277" s="21">
        <f t="shared" si="200"/>
        <v>250000</v>
      </c>
      <c r="Z277" s="23">
        <f t="shared" si="203"/>
        <v>227744.66666666666</v>
      </c>
      <c r="AA277" s="20">
        <f t="shared" si="204"/>
        <v>3</v>
      </c>
      <c r="AB277" s="1" t="s">
        <v>863</v>
      </c>
      <c r="AE277" s="53"/>
      <c r="AF277" s="57">
        <f t="shared" si="205"/>
        <v>0</v>
      </c>
    </row>
    <row r="278" spans="1:32" ht="15" hidden="1" x14ac:dyDescent="0.2">
      <c r="A278" s="5" t="s">
        <v>542</v>
      </c>
      <c r="B278" s="10" t="s">
        <v>543</v>
      </c>
      <c r="C278" s="11" t="s">
        <v>41</v>
      </c>
      <c r="D278" s="12">
        <v>10</v>
      </c>
      <c r="E278" s="36">
        <v>46200</v>
      </c>
      <c r="F278" s="35">
        <f t="shared" si="187"/>
        <v>462000</v>
      </c>
      <c r="G278" s="40">
        <v>50489</v>
      </c>
      <c r="H278" s="25">
        <f t="shared" si="188"/>
        <v>504890</v>
      </c>
      <c r="I278" s="16">
        <v>101000</v>
      </c>
      <c r="J278" s="17">
        <f t="shared" si="189"/>
        <v>1010000</v>
      </c>
      <c r="K278" s="28">
        <v>70000</v>
      </c>
      <c r="L278" s="29">
        <f t="shared" si="190"/>
        <v>700000</v>
      </c>
      <c r="M278" s="47">
        <f t="shared" si="185"/>
        <v>55563</v>
      </c>
      <c r="N278" s="42">
        <f t="shared" si="191"/>
        <v>66922.25</v>
      </c>
      <c r="O278" s="43">
        <f t="shared" si="192"/>
        <v>0.30964664218552129</v>
      </c>
      <c r="P278" s="43">
        <f t="shared" si="193"/>
        <v>0.24555734453040656</v>
      </c>
      <c r="Q278" s="43">
        <f t="shared" si="194"/>
        <v>-0.50921405063338421</v>
      </c>
      <c r="R278" s="43">
        <f t="shared" si="195"/>
        <v>-4.5989936082543537E-2</v>
      </c>
      <c r="S278" s="21">
        <f t="shared" si="196"/>
        <v>24968.172678765794</v>
      </c>
      <c r="T278" s="22">
        <f t="shared" si="201"/>
        <v>91890.422678765797</v>
      </c>
      <c r="U278" s="22">
        <f t="shared" si="202"/>
        <v>41954.077321234203</v>
      </c>
      <c r="V278" s="21">
        <f t="shared" si="197"/>
        <v>46200</v>
      </c>
      <c r="W278" s="21">
        <f t="shared" si="198"/>
        <v>50489</v>
      </c>
      <c r="X278" s="21" t="str">
        <f t="shared" si="199"/>
        <v/>
      </c>
      <c r="Y278" s="21">
        <f t="shared" si="200"/>
        <v>70000</v>
      </c>
      <c r="Z278" s="23">
        <f t="shared" si="203"/>
        <v>55563</v>
      </c>
      <c r="AA278" s="20">
        <f t="shared" si="204"/>
        <v>3</v>
      </c>
      <c r="AB278" s="1" t="s">
        <v>863</v>
      </c>
      <c r="AE278" s="53"/>
      <c r="AF278" s="57">
        <f t="shared" si="205"/>
        <v>0</v>
      </c>
    </row>
    <row r="279" spans="1:32" ht="15" hidden="1" x14ac:dyDescent="0.2">
      <c r="A279" s="5" t="s">
        <v>544</v>
      </c>
      <c r="B279" s="10" t="s">
        <v>527</v>
      </c>
      <c r="C279" s="11" t="s">
        <v>20</v>
      </c>
      <c r="D279" s="12">
        <v>5</v>
      </c>
      <c r="E279" s="36">
        <v>40000</v>
      </c>
      <c r="F279" s="35">
        <f t="shared" si="187"/>
        <v>200000</v>
      </c>
      <c r="G279" s="40">
        <v>41758</v>
      </c>
      <c r="H279" s="25">
        <f t="shared" si="188"/>
        <v>208790</v>
      </c>
      <c r="I279" s="16">
        <v>99000</v>
      </c>
      <c r="J279" s="17">
        <f t="shared" si="189"/>
        <v>495000</v>
      </c>
      <c r="K279" s="28">
        <v>95000</v>
      </c>
      <c r="L279" s="29">
        <f t="shared" si="190"/>
        <v>475000</v>
      </c>
      <c r="M279" s="47">
        <f t="shared" si="185"/>
        <v>68939.5</v>
      </c>
      <c r="N279" s="42">
        <f t="shared" si="191"/>
        <v>68939.5</v>
      </c>
      <c r="O279" s="43">
        <f t="shared" si="192"/>
        <v>0.41978111242466221</v>
      </c>
      <c r="P279" s="43">
        <f t="shared" si="193"/>
        <v>0.39428049231572615</v>
      </c>
      <c r="Q279" s="43">
        <f t="shared" si="194"/>
        <v>-0.43604174674896101</v>
      </c>
      <c r="R279" s="43">
        <f t="shared" si="195"/>
        <v>-0.37801985799142734</v>
      </c>
      <c r="S279" s="21">
        <f t="shared" si="196"/>
        <v>32450.536323251526</v>
      </c>
      <c r="T279" s="22">
        <f t="shared" si="201"/>
        <v>101390.03632325152</v>
      </c>
      <c r="U279" s="22">
        <f t="shared" si="202"/>
        <v>36488.963676748477</v>
      </c>
      <c r="V279" s="21">
        <f t="shared" si="197"/>
        <v>40000</v>
      </c>
      <c r="W279" s="21">
        <f t="shared" si="198"/>
        <v>41758</v>
      </c>
      <c r="X279" s="21">
        <f t="shared" si="199"/>
        <v>99000</v>
      </c>
      <c r="Y279" s="21">
        <f t="shared" si="200"/>
        <v>95000</v>
      </c>
      <c r="Z279" s="23">
        <f t="shared" si="203"/>
        <v>68939.5</v>
      </c>
      <c r="AA279" s="20">
        <f t="shared" si="204"/>
        <v>4</v>
      </c>
      <c r="AB279" s="1" t="s">
        <v>863</v>
      </c>
      <c r="AE279" s="53"/>
      <c r="AF279" s="57">
        <f t="shared" si="205"/>
        <v>0</v>
      </c>
    </row>
    <row r="280" spans="1:32" ht="15" hidden="1" x14ac:dyDescent="0.2">
      <c r="A280" s="5" t="s">
        <v>545</v>
      </c>
      <c r="B280" s="10" t="s">
        <v>546</v>
      </c>
      <c r="C280" s="11" t="s">
        <v>20</v>
      </c>
      <c r="D280" s="12">
        <v>10</v>
      </c>
      <c r="E280" s="36">
        <v>140000</v>
      </c>
      <c r="F280" s="35">
        <f t="shared" si="187"/>
        <v>1400000</v>
      </c>
      <c r="G280" s="40">
        <v>147313</v>
      </c>
      <c r="H280" s="25">
        <f t="shared" si="188"/>
        <v>1473130</v>
      </c>
      <c r="I280" s="16">
        <v>76500</v>
      </c>
      <c r="J280" s="17">
        <f t="shared" si="189"/>
        <v>765000</v>
      </c>
      <c r="K280" s="28">
        <v>250000</v>
      </c>
      <c r="L280" s="29">
        <f t="shared" si="190"/>
        <v>2500000</v>
      </c>
      <c r="M280" s="47">
        <f t="shared" si="185"/>
        <v>143656.5</v>
      </c>
      <c r="N280" s="42">
        <f t="shared" si="191"/>
        <v>153453.25</v>
      </c>
      <c r="O280" s="43">
        <f t="shared" si="192"/>
        <v>8.7670023280706055E-2</v>
      </c>
      <c r="P280" s="43">
        <f t="shared" si="193"/>
        <v>4.0013815282504583E-2</v>
      </c>
      <c r="Q280" s="43">
        <f t="shared" si="194"/>
        <v>0.50147683414981437</v>
      </c>
      <c r="R280" s="43">
        <f t="shared" si="195"/>
        <v>-0.629160672713025</v>
      </c>
      <c r="S280" s="21">
        <f t="shared" si="196"/>
        <v>71790.830952961303</v>
      </c>
      <c r="T280" s="22">
        <f t="shared" si="201"/>
        <v>225244.08095296129</v>
      </c>
      <c r="U280" s="22">
        <f t="shared" si="202"/>
        <v>81662.419047038697</v>
      </c>
      <c r="V280" s="21">
        <f t="shared" si="197"/>
        <v>140000</v>
      </c>
      <c r="W280" s="21">
        <f t="shared" si="198"/>
        <v>147313</v>
      </c>
      <c r="X280" s="21" t="str">
        <f t="shared" si="199"/>
        <v/>
      </c>
      <c r="Y280" s="21" t="str">
        <f t="shared" si="200"/>
        <v/>
      </c>
      <c r="Z280" s="23">
        <f t="shared" si="203"/>
        <v>143656.5</v>
      </c>
      <c r="AA280" s="20">
        <f t="shared" si="204"/>
        <v>2</v>
      </c>
      <c r="AB280" s="1" t="s">
        <v>863</v>
      </c>
      <c r="AE280" s="53"/>
      <c r="AF280" s="57">
        <f t="shared" si="205"/>
        <v>0</v>
      </c>
    </row>
    <row r="281" spans="1:32" ht="15" hidden="1" x14ac:dyDescent="0.2">
      <c r="A281" s="5" t="s">
        <v>547</v>
      </c>
      <c r="B281" s="10" t="s">
        <v>548</v>
      </c>
      <c r="C281" s="11" t="s">
        <v>20</v>
      </c>
      <c r="D281" s="12">
        <v>10</v>
      </c>
      <c r="E281" s="36">
        <v>58800</v>
      </c>
      <c r="F281" s="35">
        <f t="shared" si="187"/>
        <v>588000</v>
      </c>
      <c r="G281" s="40">
        <v>62136</v>
      </c>
      <c r="H281" s="25">
        <f t="shared" si="188"/>
        <v>621360</v>
      </c>
      <c r="I281" s="16">
        <v>64000</v>
      </c>
      <c r="J281" s="17">
        <f t="shared" si="189"/>
        <v>640000</v>
      </c>
      <c r="K281" s="28">
        <v>250000</v>
      </c>
      <c r="L281" s="29">
        <f t="shared" si="190"/>
        <v>2500000</v>
      </c>
      <c r="M281" s="47">
        <f t="shared" si="185"/>
        <v>61645.333333333336</v>
      </c>
      <c r="N281" s="42">
        <f t="shared" si="191"/>
        <v>108734</v>
      </c>
      <c r="O281" s="43">
        <f t="shared" si="192"/>
        <v>0.45923078337962364</v>
      </c>
      <c r="P281" s="43">
        <f t="shared" si="193"/>
        <v>0.42855040741626349</v>
      </c>
      <c r="Q281" s="43">
        <f t="shared" si="194"/>
        <v>0.41140765537918222</v>
      </c>
      <c r="R281" s="43">
        <f t="shared" si="195"/>
        <v>-1.2991888461750696</v>
      </c>
      <c r="S281" s="21">
        <f t="shared" si="196"/>
        <v>94201.895720486078</v>
      </c>
      <c r="T281" s="22">
        <f t="shared" si="201"/>
        <v>202935.89572048606</v>
      </c>
      <c r="U281" s="22">
        <f t="shared" si="202"/>
        <v>14532.104279513922</v>
      </c>
      <c r="V281" s="21">
        <f t="shared" si="197"/>
        <v>58800</v>
      </c>
      <c r="W281" s="21">
        <f t="shared" si="198"/>
        <v>62136</v>
      </c>
      <c r="X281" s="21">
        <f t="shared" si="199"/>
        <v>64000</v>
      </c>
      <c r="Y281" s="21" t="str">
        <f t="shared" si="200"/>
        <v/>
      </c>
      <c r="Z281" s="23">
        <f t="shared" si="203"/>
        <v>61645.333333333336</v>
      </c>
      <c r="AA281" s="20">
        <f t="shared" si="204"/>
        <v>3</v>
      </c>
      <c r="AB281" s="1" t="s">
        <v>863</v>
      </c>
      <c r="AE281" s="53"/>
      <c r="AF281" s="57">
        <f t="shared" si="205"/>
        <v>0</v>
      </c>
    </row>
    <row r="282" spans="1:32" ht="15" hidden="1" x14ac:dyDescent="0.2">
      <c r="A282" s="5" t="s">
        <v>549</v>
      </c>
      <c r="B282" s="10" t="s">
        <v>550</v>
      </c>
      <c r="C282" s="11" t="s">
        <v>41</v>
      </c>
      <c r="D282" s="12">
        <v>5</v>
      </c>
      <c r="E282" s="36">
        <v>109200</v>
      </c>
      <c r="F282" s="35">
        <f t="shared" si="187"/>
        <v>546000</v>
      </c>
      <c r="G282" s="40">
        <v>112234</v>
      </c>
      <c r="H282" s="25">
        <f t="shared" si="188"/>
        <v>561170</v>
      </c>
      <c r="I282" s="16">
        <v>98900</v>
      </c>
      <c r="J282" s="17">
        <f t="shared" si="189"/>
        <v>494500</v>
      </c>
      <c r="K282" s="28">
        <v>140000</v>
      </c>
      <c r="L282" s="29">
        <f t="shared" si="190"/>
        <v>700000</v>
      </c>
      <c r="M282" s="47">
        <f t="shared" si="185"/>
        <v>106778</v>
      </c>
      <c r="N282" s="42">
        <f t="shared" si="191"/>
        <v>115083.5</v>
      </c>
      <c r="O282" s="43">
        <f t="shared" si="192"/>
        <v>5.112374927769836E-2</v>
      </c>
      <c r="P282" s="43">
        <f t="shared" si="193"/>
        <v>2.4760282751219775E-2</v>
      </c>
      <c r="Q282" s="43">
        <f t="shared" si="194"/>
        <v>0.14062398171762247</v>
      </c>
      <c r="R282" s="43">
        <f t="shared" si="195"/>
        <v>-0.2165080137465405</v>
      </c>
      <c r="S282" s="21">
        <f t="shared" si="196"/>
        <v>17563.910602900105</v>
      </c>
      <c r="T282" s="22">
        <f t="shared" si="201"/>
        <v>132647.41060290011</v>
      </c>
      <c r="U282" s="22">
        <f t="shared" si="202"/>
        <v>97519.589397099888</v>
      </c>
      <c r="V282" s="21">
        <f t="shared" si="197"/>
        <v>109200</v>
      </c>
      <c r="W282" s="21">
        <f t="shared" si="198"/>
        <v>112234</v>
      </c>
      <c r="X282" s="21">
        <f t="shared" si="199"/>
        <v>98900</v>
      </c>
      <c r="Y282" s="21" t="str">
        <f t="shared" si="200"/>
        <v/>
      </c>
      <c r="Z282" s="23">
        <f t="shared" si="203"/>
        <v>106778</v>
      </c>
      <c r="AA282" s="20">
        <f t="shared" si="204"/>
        <v>3</v>
      </c>
      <c r="AB282" s="1" t="s">
        <v>863</v>
      </c>
      <c r="AE282" s="53"/>
      <c r="AF282" s="57">
        <f t="shared" si="205"/>
        <v>0</v>
      </c>
    </row>
    <row r="283" spans="1:32" ht="15" hidden="1" x14ac:dyDescent="0.2">
      <c r="A283" s="5" t="s">
        <v>551</v>
      </c>
      <c r="B283" s="10" t="s">
        <v>552</v>
      </c>
      <c r="C283" s="11" t="s">
        <v>20</v>
      </c>
      <c r="D283" s="12">
        <v>2</v>
      </c>
      <c r="E283" s="36">
        <v>196000</v>
      </c>
      <c r="F283" s="35">
        <f t="shared" si="187"/>
        <v>392000</v>
      </c>
      <c r="G283" s="40">
        <v>196996</v>
      </c>
      <c r="H283" s="25">
        <f t="shared" si="188"/>
        <v>393992</v>
      </c>
      <c r="I283" s="16">
        <v>75600</v>
      </c>
      <c r="J283" s="17">
        <f t="shared" si="189"/>
        <v>151200</v>
      </c>
      <c r="K283" s="28">
        <v>190000</v>
      </c>
      <c r="L283" s="29">
        <f t="shared" si="190"/>
        <v>380000</v>
      </c>
      <c r="M283" s="47">
        <f t="shared" si="185"/>
        <v>194332</v>
      </c>
      <c r="N283" s="42">
        <f t="shared" si="191"/>
        <v>164649</v>
      </c>
      <c r="O283" s="43">
        <f t="shared" si="192"/>
        <v>-0.19041111698218627</v>
      </c>
      <c r="P283" s="43">
        <f t="shared" si="193"/>
        <v>-0.19646034898481002</v>
      </c>
      <c r="Q283" s="43">
        <f t="shared" si="194"/>
        <v>0.54084142630687104</v>
      </c>
      <c r="R283" s="43">
        <f t="shared" si="195"/>
        <v>-0.15396996033987453</v>
      </c>
      <c r="S283" s="21">
        <f t="shared" si="196"/>
        <v>59446.365776218816</v>
      </c>
      <c r="T283" s="22">
        <f t="shared" si="201"/>
        <v>224095.36577621882</v>
      </c>
      <c r="U283" s="22">
        <f t="shared" si="202"/>
        <v>105202.63422378118</v>
      </c>
      <c r="V283" s="21">
        <f t="shared" si="197"/>
        <v>196000</v>
      </c>
      <c r="W283" s="21">
        <f t="shared" si="198"/>
        <v>196996</v>
      </c>
      <c r="X283" s="21" t="str">
        <f t="shared" si="199"/>
        <v/>
      </c>
      <c r="Y283" s="21">
        <f t="shared" si="200"/>
        <v>190000</v>
      </c>
      <c r="Z283" s="23">
        <f t="shared" si="203"/>
        <v>194332</v>
      </c>
      <c r="AA283" s="20">
        <f t="shared" si="204"/>
        <v>3</v>
      </c>
      <c r="AB283" s="1" t="s">
        <v>863</v>
      </c>
      <c r="AE283" s="53"/>
      <c r="AF283" s="57">
        <f t="shared" si="205"/>
        <v>0</v>
      </c>
    </row>
    <row r="284" spans="1:32" ht="15" hidden="1" x14ac:dyDescent="0.2">
      <c r="A284" s="5" t="s">
        <v>553</v>
      </c>
      <c r="B284" s="10" t="s">
        <v>554</v>
      </c>
      <c r="C284" s="11" t="s">
        <v>41</v>
      </c>
      <c r="D284" s="12">
        <v>10</v>
      </c>
      <c r="E284" s="36">
        <v>27020</v>
      </c>
      <c r="F284" s="35">
        <f t="shared" si="187"/>
        <v>270200</v>
      </c>
      <c r="G284" s="40">
        <v>28425</v>
      </c>
      <c r="H284" s="25">
        <f t="shared" si="188"/>
        <v>284250</v>
      </c>
      <c r="I284" s="16">
        <v>62500</v>
      </c>
      <c r="J284" s="17">
        <f t="shared" si="189"/>
        <v>625000</v>
      </c>
      <c r="K284" s="28">
        <v>70000</v>
      </c>
      <c r="L284" s="29">
        <f t="shared" si="190"/>
        <v>700000</v>
      </c>
      <c r="M284" s="47">
        <f t="shared" si="185"/>
        <v>39315</v>
      </c>
      <c r="N284" s="42">
        <f t="shared" si="191"/>
        <v>46986.25</v>
      </c>
      <c r="O284" s="43">
        <f t="shared" si="192"/>
        <v>0.42493814679826547</v>
      </c>
      <c r="P284" s="43">
        <f t="shared" si="193"/>
        <v>0.39503578174465936</v>
      </c>
      <c r="Q284" s="43">
        <f t="shared" si="194"/>
        <v>-0.33017638138817218</v>
      </c>
      <c r="R284" s="43">
        <f t="shared" si="195"/>
        <v>-0.48979754715475265</v>
      </c>
      <c r="S284" s="21">
        <f t="shared" si="196"/>
        <v>22460.931034057041</v>
      </c>
      <c r="T284" s="22">
        <f t="shared" si="201"/>
        <v>69447.181034057037</v>
      </c>
      <c r="U284" s="22">
        <f t="shared" si="202"/>
        <v>24525.318965942959</v>
      </c>
      <c r="V284" s="21">
        <f t="shared" si="197"/>
        <v>27020</v>
      </c>
      <c r="W284" s="21">
        <f t="shared" si="198"/>
        <v>28425</v>
      </c>
      <c r="X284" s="21">
        <f t="shared" si="199"/>
        <v>62500</v>
      </c>
      <c r="Y284" s="21" t="str">
        <f t="shared" si="200"/>
        <v/>
      </c>
      <c r="Z284" s="23">
        <f t="shared" si="203"/>
        <v>39315</v>
      </c>
      <c r="AA284" s="20">
        <f t="shared" si="204"/>
        <v>3</v>
      </c>
      <c r="AB284" s="1" t="s">
        <v>863</v>
      </c>
      <c r="AE284" s="53"/>
      <c r="AF284" s="57">
        <f t="shared" si="205"/>
        <v>0</v>
      </c>
    </row>
    <row r="285" spans="1:32" ht="15" hidden="1" x14ac:dyDescent="0.2">
      <c r="A285" s="5" t="s">
        <v>555</v>
      </c>
      <c r="B285" s="10" t="s">
        <v>556</v>
      </c>
      <c r="C285" s="11" t="s">
        <v>69</v>
      </c>
      <c r="D285" s="12">
        <v>20</v>
      </c>
      <c r="E285" s="36">
        <v>196000</v>
      </c>
      <c r="F285" s="35">
        <f t="shared" si="187"/>
        <v>3920000</v>
      </c>
      <c r="G285" s="40">
        <v>180201</v>
      </c>
      <c r="H285" s="25">
        <f t="shared" si="188"/>
        <v>3604020</v>
      </c>
      <c r="I285" s="16">
        <v>168500</v>
      </c>
      <c r="J285" s="17">
        <f t="shared" si="189"/>
        <v>3370000</v>
      </c>
      <c r="K285" s="28">
        <v>350000</v>
      </c>
      <c r="L285" s="29">
        <f t="shared" si="190"/>
        <v>7000000</v>
      </c>
      <c r="M285" s="47">
        <f t="shared" si="185"/>
        <v>181567</v>
      </c>
      <c r="N285" s="42">
        <f t="shared" si="191"/>
        <v>223675.25</v>
      </c>
      <c r="O285" s="43">
        <f t="shared" si="192"/>
        <v>0.12372960352117635</v>
      </c>
      <c r="P285" s="43">
        <f t="shared" si="193"/>
        <v>0.19436325655163011</v>
      </c>
      <c r="Q285" s="43">
        <f t="shared" si="194"/>
        <v>0.24667570506795011</v>
      </c>
      <c r="R285" s="43">
        <f t="shared" si="195"/>
        <v>-0.56476856514075657</v>
      </c>
      <c r="S285" s="21">
        <f t="shared" si="196"/>
        <v>84967.014287408427</v>
      </c>
      <c r="T285" s="22">
        <f t="shared" si="201"/>
        <v>308642.26428740844</v>
      </c>
      <c r="U285" s="22">
        <f t="shared" si="202"/>
        <v>138708.23571259156</v>
      </c>
      <c r="V285" s="21">
        <f t="shared" si="197"/>
        <v>196000</v>
      </c>
      <c r="W285" s="21">
        <f t="shared" si="198"/>
        <v>180201</v>
      </c>
      <c r="X285" s="21">
        <f t="shared" si="199"/>
        <v>168500</v>
      </c>
      <c r="Y285" s="21" t="str">
        <f t="shared" si="200"/>
        <v/>
      </c>
      <c r="Z285" s="23">
        <f t="shared" si="203"/>
        <v>181567</v>
      </c>
      <c r="AA285" s="20">
        <f t="shared" si="204"/>
        <v>3</v>
      </c>
      <c r="AB285" s="1" t="s">
        <v>863</v>
      </c>
      <c r="AE285" s="53"/>
      <c r="AF285" s="57">
        <f t="shared" si="205"/>
        <v>0</v>
      </c>
    </row>
    <row r="286" spans="1:32" ht="15" hidden="1" x14ac:dyDescent="0.2">
      <c r="A286" s="5" t="s">
        <v>557</v>
      </c>
      <c r="B286" s="10" t="s">
        <v>558</v>
      </c>
      <c r="C286" s="11" t="s">
        <v>17</v>
      </c>
      <c r="D286" s="12">
        <v>100</v>
      </c>
      <c r="E286" s="36">
        <v>12000</v>
      </c>
      <c r="F286" s="35">
        <f t="shared" si="187"/>
        <v>1200000</v>
      </c>
      <c r="G286" s="40">
        <v>10862</v>
      </c>
      <c r="H286" s="25">
        <f t="shared" si="188"/>
        <v>1086200</v>
      </c>
      <c r="I286" s="16">
        <v>8630</v>
      </c>
      <c r="J286" s="17">
        <f t="shared" si="189"/>
        <v>863000</v>
      </c>
      <c r="K286" s="28">
        <v>6000</v>
      </c>
      <c r="L286" s="29">
        <f t="shared" si="190"/>
        <v>600000</v>
      </c>
      <c r="M286" s="47">
        <f t="shared" si="185"/>
        <v>10497.333333333334</v>
      </c>
      <c r="N286" s="42">
        <f t="shared" si="191"/>
        <v>9373</v>
      </c>
      <c r="O286" s="43">
        <f t="shared" si="192"/>
        <v>-0.28027312493331902</v>
      </c>
      <c r="P286" s="43">
        <f t="shared" si="193"/>
        <v>-0.15886055691880929</v>
      </c>
      <c r="Q286" s="43">
        <f t="shared" si="194"/>
        <v>7.9270244318788041E-2</v>
      </c>
      <c r="R286" s="43">
        <f t="shared" si="195"/>
        <v>0.35986343753334049</v>
      </c>
      <c r="S286" s="21">
        <f t="shared" si="196"/>
        <v>2648.7373092349744</v>
      </c>
      <c r="T286" s="22">
        <f t="shared" si="201"/>
        <v>12021.737309234974</v>
      </c>
      <c r="U286" s="22">
        <f t="shared" si="202"/>
        <v>6724.2626907650256</v>
      </c>
      <c r="V286" s="21">
        <f t="shared" si="197"/>
        <v>12000</v>
      </c>
      <c r="W286" s="21">
        <f t="shared" si="198"/>
        <v>10862</v>
      </c>
      <c r="X286" s="21">
        <f t="shared" si="199"/>
        <v>8630</v>
      </c>
      <c r="Y286" s="21" t="str">
        <f t="shared" si="200"/>
        <v/>
      </c>
      <c r="Z286" s="23">
        <f t="shared" si="203"/>
        <v>10497.333333333334</v>
      </c>
      <c r="AA286" s="20">
        <f t="shared" si="204"/>
        <v>3</v>
      </c>
      <c r="AB286" s="1" t="s">
        <v>863</v>
      </c>
      <c r="AE286" s="53"/>
      <c r="AF286" s="57">
        <f t="shared" si="205"/>
        <v>0</v>
      </c>
    </row>
    <row r="287" spans="1:32" ht="15" hidden="1" x14ac:dyDescent="0.2">
      <c r="A287" s="5" t="s">
        <v>559</v>
      </c>
      <c r="B287" s="10" t="s">
        <v>560</v>
      </c>
      <c r="C287" s="11" t="s">
        <v>20</v>
      </c>
      <c r="D287" s="12">
        <v>40</v>
      </c>
      <c r="E287" s="36">
        <v>4200</v>
      </c>
      <c r="F287" s="35">
        <f t="shared" si="187"/>
        <v>168000</v>
      </c>
      <c r="G287" s="40">
        <v>4538</v>
      </c>
      <c r="H287" s="25">
        <f t="shared" si="188"/>
        <v>181520</v>
      </c>
      <c r="I287" s="16">
        <v>3500</v>
      </c>
      <c r="J287" s="17">
        <f t="shared" si="189"/>
        <v>140000</v>
      </c>
      <c r="K287" s="28">
        <v>10000</v>
      </c>
      <c r="L287" s="29">
        <f t="shared" si="190"/>
        <v>400000</v>
      </c>
      <c r="M287" s="47">
        <f t="shared" si="185"/>
        <v>4079.3333333333335</v>
      </c>
      <c r="N287" s="42">
        <f t="shared" si="191"/>
        <v>5559.5</v>
      </c>
      <c r="O287" s="43">
        <f t="shared" si="192"/>
        <v>0.24453637917078874</v>
      </c>
      <c r="P287" s="43">
        <f t="shared" si="193"/>
        <v>0.18373954492310463</v>
      </c>
      <c r="Q287" s="43">
        <f t="shared" si="194"/>
        <v>0.3704469826423239</v>
      </c>
      <c r="R287" s="43">
        <f t="shared" si="195"/>
        <v>-0.79872290673621738</v>
      </c>
      <c r="S287" s="21">
        <f t="shared" si="196"/>
        <v>2991.7265360768965</v>
      </c>
      <c r="T287" s="22">
        <f t="shared" si="201"/>
        <v>8551.2265360768961</v>
      </c>
      <c r="U287" s="22">
        <f t="shared" si="202"/>
        <v>2567.7734639231035</v>
      </c>
      <c r="V287" s="21">
        <f t="shared" si="197"/>
        <v>4200</v>
      </c>
      <c r="W287" s="21">
        <f t="shared" si="198"/>
        <v>4538</v>
      </c>
      <c r="X287" s="21">
        <f t="shared" si="199"/>
        <v>3500</v>
      </c>
      <c r="Y287" s="21" t="str">
        <f t="shared" si="200"/>
        <v/>
      </c>
      <c r="Z287" s="23">
        <f t="shared" si="203"/>
        <v>4079.3333333333335</v>
      </c>
      <c r="AA287" s="20">
        <f t="shared" si="204"/>
        <v>3</v>
      </c>
      <c r="AB287" s="1" t="s">
        <v>863</v>
      </c>
      <c r="AE287" s="53"/>
      <c r="AF287" s="57">
        <f t="shared" si="205"/>
        <v>0</v>
      </c>
    </row>
    <row r="288" spans="1:32" ht="15" hidden="1" x14ac:dyDescent="0.2">
      <c r="A288" s="5" t="s">
        <v>561</v>
      </c>
      <c r="B288" s="10" t="s">
        <v>562</v>
      </c>
      <c r="C288" s="11" t="s">
        <v>20</v>
      </c>
      <c r="D288" s="12">
        <v>40</v>
      </c>
      <c r="E288" s="36">
        <v>5000</v>
      </c>
      <c r="F288" s="35">
        <f t="shared" si="187"/>
        <v>200000</v>
      </c>
      <c r="G288" s="40">
        <v>5389</v>
      </c>
      <c r="H288" s="25">
        <f t="shared" si="188"/>
        <v>215560</v>
      </c>
      <c r="I288" s="16">
        <v>4000</v>
      </c>
      <c r="J288" s="17">
        <f t="shared" si="189"/>
        <v>160000</v>
      </c>
      <c r="K288" s="28">
        <v>15000</v>
      </c>
      <c r="L288" s="29">
        <f t="shared" si="190"/>
        <v>600000</v>
      </c>
      <c r="M288" s="47">
        <f t="shared" si="185"/>
        <v>4796.333333333333</v>
      </c>
      <c r="N288" s="42">
        <f t="shared" si="191"/>
        <v>7347.25</v>
      </c>
      <c r="O288" s="43">
        <f t="shared" si="192"/>
        <v>0.31947327231277012</v>
      </c>
      <c r="P288" s="43">
        <f t="shared" si="193"/>
        <v>0.26652829289870361</v>
      </c>
      <c r="Q288" s="43">
        <f t="shared" si="194"/>
        <v>0.45557861785021603</v>
      </c>
      <c r="R288" s="43">
        <f t="shared" si="195"/>
        <v>-1.0415801830616895</v>
      </c>
      <c r="S288" s="21">
        <f t="shared" si="196"/>
        <v>5135.269897158928</v>
      </c>
      <c r="T288" s="22">
        <f t="shared" si="201"/>
        <v>12482.519897158927</v>
      </c>
      <c r="U288" s="22">
        <f t="shared" si="202"/>
        <v>2211.980102841072</v>
      </c>
      <c r="V288" s="21">
        <f t="shared" si="197"/>
        <v>5000</v>
      </c>
      <c r="W288" s="21">
        <f t="shared" si="198"/>
        <v>5389</v>
      </c>
      <c r="X288" s="21">
        <f t="shared" si="199"/>
        <v>4000</v>
      </c>
      <c r="Y288" s="21" t="str">
        <f t="shared" si="200"/>
        <v/>
      </c>
      <c r="Z288" s="23">
        <f t="shared" si="203"/>
        <v>4796.333333333333</v>
      </c>
      <c r="AA288" s="20">
        <f t="shared" si="204"/>
        <v>3</v>
      </c>
      <c r="AB288" s="1" t="s">
        <v>863</v>
      </c>
      <c r="AE288" s="53"/>
      <c r="AF288" s="57">
        <f t="shared" si="205"/>
        <v>0</v>
      </c>
    </row>
    <row r="289" spans="1:32" ht="15" hidden="1" x14ac:dyDescent="0.2">
      <c r="A289" s="5" t="s">
        <v>563</v>
      </c>
      <c r="B289" s="10" t="s">
        <v>564</v>
      </c>
      <c r="C289" s="11" t="s">
        <v>20</v>
      </c>
      <c r="D289" s="12">
        <v>40</v>
      </c>
      <c r="E289" s="36">
        <v>5600</v>
      </c>
      <c r="F289" s="35">
        <f t="shared" si="187"/>
        <v>224000</v>
      </c>
      <c r="G289" s="40">
        <v>6054</v>
      </c>
      <c r="H289" s="25">
        <f t="shared" si="188"/>
        <v>242160</v>
      </c>
      <c r="I289" s="16">
        <v>4500</v>
      </c>
      <c r="J289" s="17">
        <f t="shared" si="189"/>
        <v>180000</v>
      </c>
      <c r="K289" s="28">
        <v>20000</v>
      </c>
      <c r="L289" s="29">
        <f t="shared" si="190"/>
        <v>800000</v>
      </c>
      <c r="M289" s="47">
        <f t="shared" si="185"/>
        <v>5384.666666666667</v>
      </c>
      <c r="N289" s="42">
        <f t="shared" si="191"/>
        <v>9038.5</v>
      </c>
      <c r="O289" s="43">
        <f t="shared" si="192"/>
        <v>0.38042816839077276</v>
      </c>
      <c r="P289" s="43">
        <f t="shared" si="193"/>
        <v>0.33019859489959613</v>
      </c>
      <c r="Q289" s="43">
        <f t="shared" si="194"/>
        <v>0.50212977817115667</v>
      </c>
      <c r="R289" s="43">
        <f t="shared" si="195"/>
        <v>-1.2127565414615256</v>
      </c>
      <c r="S289" s="21">
        <f t="shared" si="196"/>
        <v>7336.7337646484993</v>
      </c>
      <c r="T289" s="22">
        <f t="shared" si="201"/>
        <v>16375.233764648499</v>
      </c>
      <c r="U289" s="22">
        <f t="shared" si="202"/>
        <v>1701.7662353515007</v>
      </c>
      <c r="V289" s="21">
        <f t="shared" si="197"/>
        <v>5600</v>
      </c>
      <c r="W289" s="21">
        <f t="shared" si="198"/>
        <v>6054</v>
      </c>
      <c r="X289" s="21">
        <f t="shared" si="199"/>
        <v>4500</v>
      </c>
      <c r="Y289" s="21" t="str">
        <f t="shared" si="200"/>
        <v/>
      </c>
      <c r="Z289" s="23">
        <f t="shared" si="203"/>
        <v>5384.666666666667</v>
      </c>
      <c r="AA289" s="20">
        <f t="shared" si="204"/>
        <v>3</v>
      </c>
      <c r="AB289" s="1" t="s">
        <v>863</v>
      </c>
      <c r="AE289" s="53"/>
      <c r="AF289" s="57">
        <f t="shared" si="205"/>
        <v>0</v>
      </c>
    </row>
    <row r="290" spans="1:32" ht="15" hidden="1" x14ac:dyDescent="0.2">
      <c r="A290" s="5" t="s">
        <v>565</v>
      </c>
      <c r="B290" s="10" t="s">
        <v>566</v>
      </c>
      <c r="C290" s="11" t="s">
        <v>20</v>
      </c>
      <c r="D290" s="12">
        <v>40</v>
      </c>
      <c r="E290" s="36">
        <v>7700</v>
      </c>
      <c r="F290" s="35">
        <f t="shared" si="187"/>
        <v>308000</v>
      </c>
      <c r="G290" s="40">
        <v>8433</v>
      </c>
      <c r="H290" s="25">
        <f t="shared" si="188"/>
        <v>337320</v>
      </c>
      <c r="I290" s="16">
        <v>5500</v>
      </c>
      <c r="J290" s="17">
        <f t="shared" si="189"/>
        <v>220000</v>
      </c>
      <c r="K290" s="28">
        <v>25000</v>
      </c>
      <c r="L290" s="29">
        <f t="shared" si="190"/>
        <v>1000000</v>
      </c>
      <c r="M290" s="47">
        <f t="shared" si="185"/>
        <v>7211</v>
      </c>
      <c r="N290" s="42">
        <f t="shared" si="191"/>
        <v>11658.25</v>
      </c>
      <c r="O290" s="43">
        <f t="shared" si="192"/>
        <v>0.33952351339180409</v>
      </c>
      <c r="P290" s="43">
        <f t="shared" si="193"/>
        <v>0.27664958291338748</v>
      </c>
      <c r="Q290" s="43">
        <f t="shared" si="194"/>
        <v>0.52823108099414573</v>
      </c>
      <c r="R290" s="43">
        <f t="shared" si="195"/>
        <v>-1.1444041772993372</v>
      </c>
      <c r="S290" s="21">
        <f t="shared" si="196"/>
        <v>8981.3940408305589</v>
      </c>
      <c r="T290" s="22">
        <f t="shared" si="201"/>
        <v>20639.644040830557</v>
      </c>
      <c r="U290" s="22">
        <f t="shared" si="202"/>
        <v>2676.8559591694411</v>
      </c>
      <c r="V290" s="21">
        <f t="shared" si="197"/>
        <v>7700</v>
      </c>
      <c r="W290" s="21">
        <f t="shared" si="198"/>
        <v>8433</v>
      </c>
      <c r="X290" s="21">
        <f t="shared" si="199"/>
        <v>5500</v>
      </c>
      <c r="Y290" s="21" t="str">
        <f t="shared" si="200"/>
        <v/>
      </c>
      <c r="Z290" s="23">
        <f t="shared" si="203"/>
        <v>7211</v>
      </c>
      <c r="AA290" s="20">
        <f t="shared" si="204"/>
        <v>3</v>
      </c>
      <c r="AB290" s="1" t="s">
        <v>863</v>
      </c>
      <c r="AE290" s="53"/>
      <c r="AF290" s="57">
        <f t="shared" si="205"/>
        <v>0</v>
      </c>
    </row>
    <row r="291" spans="1:32" ht="15" hidden="1" x14ac:dyDescent="0.2">
      <c r="A291" s="5" t="s">
        <v>567</v>
      </c>
      <c r="B291" s="10" t="s">
        <v>568</v>
      </c>
      <c r="C291" s="11" t="s">
        <v>20</v>
      </c>
      <c r="D291" s="12">
        <v>40</v>
      </c>
      <c r="E291" s="36">
        <v>9100</v>
      </c>
      <c r="F291" s="35">
        <f t="shared" si="187"/>
        <v>364000</v>
      </c>
      <c r="G291" s="40">
        <v>8992</v>
      </c>
      <c r="H291" s="25">
        <f t="shared" si="188"/>
        <v>359680</v>
      </c>
      <c r="I291" s="16">
        <v>5500</v>
      </c>
      <c r="J291" s="17">
        <f t="shared" si="189"/>
        <v>220000</v>
      </c>
      <c r="K291" s="28">
        <v>28000</v>
      </c>
      <c r="L291" s="29">
        <f t="shared" si="190"/>
        <v>1120000</v>
      </c>
      <c r="M291" s="47">
        <f t="shared" si="185"/>
        <v>7864</v>
      </c>
      <c r="N291" s="42">
        <f t="shared" si="191"/>
        <v>12898</v>
      </c>
      <c r="O291" s="43">
        <f t="shared" si="192"/>
        <v>0.29446425802449994</v>
      </c>
      <c r="P291" s="43">
        <f t="shared" si="193"/>
        <v>0.30283764924794543</v>
      </c>
      <c r="Q291" s="43">
        <f t="shared" si="194"/>
        <v>0.57357729880601638</v>
      </c>
      <c r="R291" s="43">
        <f t="shared" si="195"/>
        <v>-1.1708792060784616</v>
      </c>
      <c r="S291" s="21">
        <f t="shared" si="196"/>
        <v>10205.920634612048</v>
      </c>
      <c r="T291" s="22">
        <f t="shared" si="201"/>
        <v>23103.920634612048</v>
      </c>
      <c r="U291" s="22">
        <f t="shared" si="202"/>
        <v>2692.0793653879518</v>
      </c>
      <c r="V291" s="21">
        <f t="shared" si="197"/>
        <v>9100</v>
      </c>
      <c r="W291" s="21">
        <f t="shared" si="198"/>
        <v>8992</v>
      </c>
      <c r="X291" s="21">
        <f t="shared" si="199"/>
        <v>5500</v>
      </c>
      <c r="Y291" s="21" t="str">
        <f t="shared" si="200"/>
        <v/>
      </c>
      <c r="Z291" s="23">
        <f t="shared" si="203"/>
        <v>7864</v>
      </c>
      <c r="AA291" s="20">
        <f t="shared" si="204"/>
        <v>3</v>
      </c>
      <c r="AB291" s="1" t="s">
        <v>863</v>
      </c>
      <c r="AE291" s="53"/>
      <c r="AF291" s="57">
        <f t="shared" si="205"/>
        <v>0</v>
      </c>
    </row>
    <row r="292" spans="1:32" ht="15" hidden="1" x14ac:dyDescent="0.2">
      <c r="A292" s="5" t="s">
        <v>569</v>
      </c>
      <c r="B292" s="10" t="s">
        <v>570</v>
      </c>
      <c r="C292" s="11" t="s">
        <v>20</v>
      </c>
      <c r="D292" s="12">
        <v>40</v>
      </c>
      <c r="E292" s="36">
        <v>12000</v>
      </c>
      <c r="F292" s="35">
        <f t="shared" si="187"/>
        <v>480000</v>
      </c>
      <c r="G292" s="40">
        <v>12717</v>
      </c>
      <c r="H292" s="25">
        <f t="shared" si="188"/>
        <v>508680</v>
      </c>
      <c r="I292" s="16">
        <v>6000</v>
      </c>
      <c r="J292" s="17">
        <f t="shared" si="189"/>
        <v>240000</v>
      </c>
      <c r="K292" s="28">
        <v>30000</v>
      </c>
      <c r="L292" s="29">
        <f t="shared" si="190"/>
        <v>1200000</v>
      </c>
      <c r="M292" s="47">
        <f t="shared" si="185"/>
        <v>10239</v>
      </c>
      <c r="N292" s="42">
        <f t="shared" si="191"/>
        <v>15179.25</v>
      </c>
      <c r="O292" s="43">
        <f t="shared" si="192"/>
        <v>0.2094471070705074</v>
      </c>
      <c r="P292" s="43">
        <f t="shared" si="193"/>
        <v>0.16221157171797029</v>
      </c>
      <c r="Q292" s="43">
        <f t="shared" si="194"/>
        <v>0.60472355353525375</v>
      </c>
      <c r="R292" s="43">
        <f t="shared" si="195"/>
        <v>-0.97638223232373145</v>
      </c>
      <c r="S292" s="21">
        <f t="shared" si="196"/>
        <v>10329.304054484988</v>
      </c>
      <c r="T292" s="22">
        <f t="shared" si="201"/>
        <v>25508.554054484986</v>
      </c>
      <c r="U292" s="22">
        <f t="shared" si="202"/>
        <v>4849.9459455150118</v>
      </c>
      <c r="V292" s="21">
        <f t="shared" si="197"/>
        <v>12000</v>
      </c>
      <c r="W292" s="21">
        <f t="shared" si="198"/>
        <v>12717</v>
      </c>
      <c r="X292" s="21">
        <f t="shared" si="199"/>
        <v>6000</v>
      </c>
      <c r="Y292" s="21" t="str">
        <f t="shared" si="200"/>
        <v/>
      </c>
      <c r="Z292" s="23">
        <f t="shared" si="203"/>
        <v>10239</v>
      </c>
      <c r="AA292" s="20">
        <f t="shared" si="204"/>
        <v>3</v>
      </c>
      <c r="AB292" s="1" t="s">
        <v>863</v>
      </c>
      <c r="AE292" s="53"/>
      <c r="AF292" s="57">
        <f t="shared" si="205"/>
        <v>0</v>
      </c>
    </row>
    <row r="293" spans="1:32" ht="15" hidden="1" x14ac:dyDescent="0.2">
      <c r="A293" s="5" t="s">
        <v>571</v>
      </c>
      <c r="B293" s="10" t="s">
        <v>572</v>
      </c>
      <c r="C293" s="11" t="s">
        <v>20</v>
      </c>
      <c r="D293" s="12">
        <v>40</v>
      </c>
      <c r="E293" s="36">
        <v>21000</v>
      </c>
      <c r="F293" s="35">
        <f t="shared" si="187"/>
        <v>840000</v>
      </c>
      <c r="G293" s="40">
        <v>21562</v>
      </c>
      <c r="H293" s="25">
        <f t="shared" si="188"/>
        <v>862480</v>
      </c>
      <c r="I293" s="16">
        <v>10050</v>
      </c>
      <c r="J293" s="17">
        <f t="shared" si="189"/>
        <v>402000</v>
      </c>
      <c r="K293" s="28">
        <v>40000</v>
      </c>
      <c r="L293" s="29">
        <f t="shared" si="190"/>
        <v>1600000</v>
      </c>
      <c r="M293" s="47">
        <f t="shared" si="185"/>
        <v>21281</v>
      </c>
      <c r="N293" s="42">
        <f t="shared" si="191"/>
        <v>23153</v>
      </c>
      <c r="O293" s="43">
        <f t="shared" si="192"/>
        <v>9.2990109273096366E-2</v>
      </c>
      <c r="P293" s="43">
        <f t="shared" si="193"/>
        <v>6.8716796959357285E-2</v>
      </c>
      <c r="Q293" s="43">
        <f t="shared" si="194"/>
        <v>0.56593098086641036</v>
      </c>
      <c r="R293" s="43">
        <f t="shared" si="195"/>
        <v>-0.72763788709886401</v>
      </c>
      <c r="S293" s="21">
        <f t="shared" si="196"/>
        <v>12418.758767821097</v>
      </c>
      <c r="T293" s="22">
        <f t="shared" si="201"/>
        <v>35571.758767821098</v>
      </c>
      <c r="U293" s="22">
        <f t="shared" si="202"/>
        <v>10734.241232178903</v>
      </c>
      <c r="V293" s="21">
        <f t="shared" si="197"/>
        <v>21000</v>
      </c>
      <c r="W293" s="21">
        <f t="shared" si="198"/>
        <v>21562</v>
      </c>
      <c r="X293" s="21" t="str">
        <f t="shared" si="199"/>
        <v/>
      </c>
      <c r="Y293" s="21" t="str">
        <f t="shared" si="200"/>
        <v/>
      </c>
      <c r="Z293" s="23">
        <f t="shared" si="203"/>
        <v>21281</v>
      </c>
      <c r="AA293" s="20">
        <f t="shared" si="204"/>
        <v>2</v>
      </c>
      <c r="AB293" s="1" t="s">
        <v>863</v>
      </c>
      <c r="AE293" s="53"/>
      <c r="AF293" s="57">
        <f t="shared" si="205"/>
        <v>0</v>
      </c>
    </row>
    <row r="294" spans="1:32" ht="15" hidden="1" x14ac:dyDescent="0.2">
      <c r="A294" s="5" t="s">
        <v>573</v>
      </c>
      <c r="B294" s="10" t="s">
        <v>574</v>
      </c>
      <c r="C294" s="11" t="s">
        <v>20</v>
      </c>
      <c r="D294" s="12">
        <v>40</v>
      </c>
      <c r="E294" s="36">
        <v>35000</v>
      </c>
      <c r="F294" s="35">
        <f t="shared" si="187"/>
        <v>1400000</v>
      </c>
      <c r="G294" s="40">
        <v>33661</v>
      </c>
      <c r="H294" s="25">
        <f t="shared" si="188"/>
        <v>1346440</v>
      </c>
      <c r="I294" s="16">
        <v>19600</v>
      </c>
      <c r="J294" s="17">
        <f t="shared" si="189"/>
        <v>784000</v>
      </c>
      <c r="K294" s="28">
        <v>50000</v>
      </c>
      <c r="L294" s="29">
        <f t="shared" si="190"/>
        <v>2000000</v>
      </c>
      <c r="M294" s="47">
        <f t="shared" si="185"/>
        <v>34330.5</v>
      </c>
      <c r="N294" s="42">
        <f t="shared" si="191"/>
        <v>34565.25</v>
      </c>
      <c r="O294" s="43">
        <f t="shared" si="192"/>
        <v>-1.257766109025682E-2</v>
      </c>
      <c r="P294" s="43">
        <f t="shared" si="193"/>
        <v>2.6160667144024652E-2</v>
      </c>
      <c r="Q294" s="43">
        <f t="shared" si="194"/>
        <v>0.43295650978945621</v>
      </c>
      <c r="R294" s="43">
        <f t="shared" si="195"/>
        <v>-0.44653951584322416</v>
      </c>
      <c r="S294" s="21">
        <f t="shared" si="196"/>
        <v>12425.737949246046</v>
      </c>
      <c r="T294" s="22">
        <f t="shared" si="201"/>
        <v>46990.987949246046</v>
      </c>
      <c r="U294" s="22">
        <f t="shared" si="202"/>
        <v>22139.512050753954</v>
      </c>
      <c r="V294" s="21">
        <f t="shared" si="197"/>
        <v>35000</v>
      </c>
      <c r="W294" s="21">
        <f t="shared" si="198"/>
        <v>33661</v>
      </c>
      <c r="X294" s="21" t="str">
        <f t="shared" si="199"/>
        <v/>
      </c>
      <c r="Y294" s="21" t="str">
        <f t="shared" si="200"/>
        <v/>
      </c>
      <c r="Z294" s="23">
        <f t="shared" si="203"/>
        <v>34330.5</v>
      </c>
      <c r="AA294" s="20">
        <f t="shared" si="204"/>
        <v>2</v>
      </c>
      <c r="AB294" s="1" t="s">
        <v>863</v>
      </c>
      <c r="AE294" s="53"/>
      <c r="AF294" s="57">
        <f t="shared" si="205"/>
        <v>0</v>
      </c>
    </row>
    <row r="295" spans="1:32" ht="15" hidden="1" x14ac:dyDescent="0.2">
      <c r="A295" s="5" t="s">
        <v>575</v>
      </c>
      <c r="B295" s="10" t="s">
        <v>576</v>
      </c>
      <c r="C295" s="11" t="s">
        <v>20</v>
      </c>
      <c r="D295" s="12">
        <v>1</v>
      </c>
      <c r="E295" s="36">
        <v>1330000</v>
      </c>
      <c r="F295" s="35">
        <f t="shared" si="187"/>
        <v>1330000</v>
      </c>
      <c r="G295" s="40">
        <v>1460554</v>
      </c>
      <c r="H295" s="25">
        <f t="shared" si="188"/>
        <v>1460554</v>
      </c>
      <c r="I295" s="16">
        <v>2060000</v>
      </c>
      <c r="J295" s="17">
        <f t="shared" si="189"/>
        <v>2060000</v>
      </c>
      <c r="K295" s="31"/>
      <c r="L295" s="29">
        <f t="shared" si="190"/>
        <v>0</v>
      </c>
      <c r="M295" s="47">
        <f t="shared" si="185"/>
        <v>1395277</v>
      </c>
      <c r="N295" s="42">
        <f t="shared" si="191"/>
        <v>1616851.3333333333</v>
      </c>
      <c r="O295" s="43">
        <f t="shared" si="192"/>
        <v>0.1774135490502734</v>
      </c>
      <c r="P295" s="43">
        <f t="shared" si="193"/>
        <v>9.666772084178421E-2</v>
      </c>
      <c r="Q295" s="43">
        <f t="shared" si="194"/>
        <v>-0.27408126989205783</v>
      </c>
      <c r="R295" s="43">
        <f t="shared" si="195"/>
        <v>1</v>
      </c>
      <c r="S295" s="21">
        <f t="shared" si="196"/>
        <v>389289.92063156929</v>
      </c>
      <c r="T295" s="22">
        <f t="shared" si="201"/>
        <v>2006141.2539649026</v>
      </c>
      <c r="U295" s="22">
        <f t="shared" si="202"/>
        <v>1227561.4127017639</v>
      </c>
      <c r="V295" s="21">
        <f t="shared" si="197"/>
        <v>1330000</v>
      </c>
      <c r="W295" s="21">
        <f t="shared" si="198"/>
        <v>1460554</v>
      </c>
      <c r="X295" s="21" t="str">
        <f t="shared" si="199"/>
        <v/>
      </c>
      <c r="Y295" s="21" t="str">
        <f t="shared" si="200"/>
        <v/>
      </c>
      <c r="Z295" s="23">
        <f t="shared" si="203"/>
        <v>1395277</v>
      </c>
      <c r="AA295" s="20">
        <f t="shared" si="204"/>
        <v>2</v>
      </c>
      <c r="AB295" s="1" t="s">
        <v>863</v>
      </c>
      <c r="AE295" s="53"/>
      <c r="AF295" s="57">
        <f t="shared" si="205"/>
        <v>0</v>
      </c>
    </row>
    <row r="296" spans="1:32" ht="15" hidden="1" x14ac:dyDescent="0.2">
      <c r="A296" s="5" t="s">
        <v>577</v>
      </c>
      <c r="B296" s="10" t="s">
        <v>578</v>
      </c>
      <c r="C296" s="11" t="s">
        <v>20</v>
      </c>
      <c r="D296" s="12">
        <v>1</v>
      </c>
      <c r="E296" s="36">
        <v>280000</v>
      </c>
      <c r="F296" s="35">
        <f t="shared" si="187"/>
        <v>280000</v>
      </c>
      <c r="G296" s="40">
        <v>298633</v>
      </c>
      <c r="H296" s="25">
        <f t="shared" si="188"/>
        <v>298633</v>
      </c>
      <c r="I296" s="16">
        <v>1530000</v>
      </c>
      <c r="J296" s="17">
        <f t="shared" si="189"/>
        <v>1530000</v>
      </c>
      <c r="K296" s="31"/>
      <c r="L296" s="29">
        <f t="shared" si="190"/>
        <v>0</v>
      </c>
      <c r="M296" s="47">
        <f t="shared" si="185"/>
        <v>192877.66666666666</v>
      </c>
      <c r="N296" s="42">
        <f t="shared" si="191"/>
        <v>702877.66666666663</v>
      </c>
      <c r="O296" s="43">
        <f t="shared" si="192"/>
        <v>0.6016376486567363</v>
      </c>
      <c r="P296" s="43">
        <f t="shared" si="193"/>
        <v>0.57512805689752555</v>
      </c>
      <c r="Q296" s="43">
        <f t="shared" si="194"/>
        <v>-1.1767657055542622</v>
      </c>
      <c r="R296" s="43">
        <f t="shared" si="195"/>
        <v>1</v>
      </c>
      <c r="S296" s="21">
        <f t="shared" si="196"/>
        <v>716369.53654963116</v>
      </c>
      <c r="T296" s="22">
        <f t="shared" si="201"/>
        <v>1419247.2032162978</v>
      </c>
      <c r="U296" s="22">
        <f t="shared" si="202"/>
        <v>-13491.869882964529</v>
      </c>
      <c r="V296" s="21">
        <f t="shared" si="197"/>
        <v>280000</v>
      </c>
      <c r="W296" s="21">
        <f t="shared" si="198"/>
        <v>298633</v>
      </c>
      <c r="X296" s="21" t="str">
        <f t="shared" si="199"/>
        <v/>
      </c>
      <c r="Y296" s="21">
        <f t="shared" si="200"/>
        <v>0</v>
      </c>
      <c r="Z296" s="23">
        <f t="shared" si="203"/>
        <v>192877.66666666666</v>
      </c>
      <c r="AA296" s="20">
        <f t="shared" si="204"/>
        <v>3</v>
      </c>
      <c r="AB296" s="1" t="s">
        <v>863</v>
      </c>
      <c r="AE296" s="53"/>
      <c r="AF296" s="57">
        <f t="shared" si="205"/>
        <v>0</v>
      </c>
    </row>
    <row r="297" spans="1:32" ht="15" hidden="1" x14ac:dyDescent="0.2">
      <c r="A297" s="5" t="s">
        <v>579</v>
      </c>
      <c r="B297" s="10" t="s">
        <v>580</v>
      </c>
      <c r="C297" s="11" t="s">
        <v>20</v>
      </c>
      <c r="D297" s="12">
        <v>1</v>
      </c>
      <c r="E297" s="36">
        <v>21000000</v>
      </c>
      <c r="F297" s="35">
        <f t="shared" si="187"/>
        <v>21000000</v>
      </c>
      <c r="G297" s="40">
        <v>20696341</v>
      </c>
      <c r="H297" s="25">
        <f t="shared" si="188"/>
        <v>20696341</v>
      </c>
      <c r="I297" s="16">
        <v>38000000</v>
      </c>
      <c r="J297" s="17">
        <f t="shared" si="189"/>
        <v>38000000</v>
      </c>
      <c r="K297" s="31"/>
      <c r="L297" s="29">
        <f t="shared" si="190"/>
        <v>0</v>
      </c>
      <c r="M297" s="47">
        <f t="shared" si="185"/>
        <v>20848170.5</v>
      </c>
      <c r="N297" s="42">
        <f t="shared" si="191"/>
        <v>26565447</v>
      </c>
      <c r="O297" s="43">
        <f t="shared" si="192"/>
        <v>0.20949946748496273</v>
      </c>
      <c r="P297" s="43">
        <f t="shared" si="193"/>
        <v>0.22093006754224764</v>
      </c>
      <c r="Q297" s="43">
        <f t="shared" si="194"/>
        <v>-0.43042953502721026</v>
      </c>
      <c r="R297" s="43">
        <f t="shared" si="195"/>
        <v>1</v>
      </c>
      <c r="S297" s="21">
        <f t="shared" si="196"/>
        <v>9903777.2556447871</v>
      </c>
      <c r="T297" s="22">
        <f t="shared" si="201"/>
        <v>36469224.255644783</v>
      </c>
      <c r="U297" s="22">
        <f t="shared" si="202"/>
        <v>16661669.744355213</v>
      </c>
      <c r="V297" s="21">
        <f t="shared" si="197"/>
        <v>21000000</v>
      </c>
      <c r="W297" s="21">
        <f t="shared" si="198"/>
        <v>20696341</v>
      </c>
      <c r="X297" s="21" t="str">
        <f t="shared" si="199"/>
        <v/>
      </c>
      <c r="Y297" s="21" t="str">
        <f t="shared" si="200"/>
        <v/>
      </c>
      <c r="Z297" s="23">
        <f t="shared" si="203"/>
        <v>20848170.5</v>
      </c>
      <c r="AA297" s="20">
        <f t="shared" si="204"/>
        <v>2</v>
      </c>
      <c r="AB297" s="1" t="s">
        <v>863</v>
      </c>
      <c r="AE297" s="53"/>
      <c r="AF297" s="57">
        <f t="shared" si="205"/>
        <v>0</v>
      </c>
    </row>
    <row r="298" spans="1:32" ht="15.75" hidden="1" x14ac:dyDescent="0.2">
      <c r="A298" s="8">
        <v>10</v>
      </c>
      <c r="B298" s="255" t="s">
        <v>581</v>
      </c>
      <c r="C298" s="255"/>
      <c r="D298" s="255"/>
      <c r="E298" s="255"/>
      <c r="F298" s="255"/>
      <c r="G298" s="49"/>
      <c r="H298" s="49"/>
      <c r="I298" s="49"/>
      <c r="J298" s="49"/>
      <c r="K298" s="49"/>
      <c r="L298" s="49"/>
      <c r="M298" s="26"/>
      <c r="N298" s="256"/>
      <c r="O298" s="257"/>
      <c r="P298" s="257"/>
      <c r="Q298" s="257"/>
      <c r="R298" s="257"/>
      <c r="S298" s="257"/>
      <c r="T298" s="257"/>
      <c r="U298" s="257"/>
      <c r="V298" s="257"/>
      <c r="W298" s="257"/>
      <c r="X298" s="257"/>
      <c r="Y298" s="257"/>
      <c r="Z298" s="257"/>
      <c r="AA298" s="258"/>
      <c r="AB298" s="1" t="s">
        <v>863</v>
      </c>
      <c r="AE298" s="53"/>
      <c r="AF298" s="57">
        <f t="shared" si="205"/>
        <v>0</v>
      </c>
    </row>
    <row r="299" spans="1:32" ht="15" hidden="1" x14ac:dyDescent="0.2">
      <c r="A299" s="5" t="s">
        <v>582</v>
      </c>
      <c r="B299" s="10" t="s">
        <v>583</v>
      </c>
      <c r="C299" s="11" t="s">
        <v>20</v>
      </c>
      <c r="D299" s="12">
        <v>4</v>
      </c>
      <c r="E299" s="36">
        <v>645855.6</v>
      </c>
      <c r="F299" s="35">
        <f t="shared" ref="F299:F306" si="206">+D299*E299</f>
        <v>2583422.4</v>
      </c>
      <c r="G299" s="40">
        <v>707305</v>
      </c>
      <c r="H299" s="25">
        <f t="shared" ref="H299:H306" si="207">+D299*G299</f>
        <v>2829220</v>
      </c>
      <c r="I299" s="16">
        <v>538500</v>
      </c>
      <c r="J299" s="17">
        <f t="shared" ref="J299:J306" si="208">+I299*D299</f>
        <v>2154000</v>
      </c>
      <c r="K299" s="32">
        <v>480000</v>
      </c>
      <c r="L299" s="29">
        <f t="shared" ref="L299:L306" si="209">+K299*D299</f>
        <v>1920000</v>
      </c>
      <c r="M299" s="47">
        <f>N299</f>
        <v>592915.15</v>
      </c>
      <c r="N299" s="46">
        <f t="shared" ref="N299:N306" si="210">AVERAGE(E299,G299,I299,K299)</f>
        <v>592915.15</v>
      </c>
      <c r="O299" s="43">
        <f t="shared" ref="O299:O306" si="211">1-E299/N299</f>
        <v>-8.9288408299231348E-2</v>
      </c>
      <c r="P299" s="43">
        <f t="shared" ref="P299:P306" si="212">1-G299/N299</f>
        <v>-0.1929278582272691</v>
      </c>
      <c r="Q299" s="43">
        <f t="shared" ref="Q299:Q306" si="213">1-I299/N299</f>
        <v>9.1775610726087864E-2</v>
      </c>
      <c r="R299" s="43">
        <f t="shared" ref="R299:R306" si="214">1-K299/N299</f>
        <v>0.19044065580041258</v>
      </c>
      <c r="S299" s="21">
        <f t="shared" ref="S299:S306" si="215">STDEV(E299,G299,I299,K299)</f>
        <v>102629.70440418273</v>
      </c>
      <c r="T299" s="22">
        <f t="shared" si="201"/>
        <v>695544.85440418276</v>
      </c>
      <c r="U299" s="22">
        <f t="shared" si="202"/>
        <v>490285.44559581729</v>
      </c>
      <c r="V299" s="21">
        <f t="shared" ref="V299:V306" si="216">IF(AND(E299&lt;=$T299,E299&gt;=$U299),E299,"")</f>
        <v>645855.6</v>
      </c>
      <c r="W299" s="21" t="str">
        <f t="shared" ref="W299:W306" si="217">IF(AND(G299&lt;=$T299,G299&gt;=$U299),G299,"")</f>
        <v/>
      </c>
      <c r="X299" s="21">
        <f t="shared" ref="X299:X306" si="218">IF(AND(I299&lt;=$T299,I299&gt;=$U299),I299,"")</f>
        <v>538500</v>
      </c>
      <c r="Y299" s="21" t="str">
        <f t="shared" ref="Y299:Y306" si="219">IF(AND(K299&lt;=$T299,K299&gt;=$U299),K299,"")</f>
        <v/>
      </c>
      <c r="Z299" s="23">
        <f t="shared" si="203"/>
        <v>592177.80000000005</v>
      </c>
      <c r="AA299" s="20">
        <f t="shared" si="204"/>
        <v>2</v>
      </c>
      <c r="AB299" s="44" t="s">
        <v>873</v>
      </c>
      <c r="AE299" s="53"/>
      <c r="AF299" s="57">
        <f t="shared" si="205"/>
        <v>0</v>
      </c>
    </row>
    <row r="300" spans="1:32" ht="25.5" hidden="1" x14ac:dyDescent="0.2">
      <c r="A300" s="5" t="s">
        <v>584</v>
      </c>
      <c r="B300" s="10" t="s">
        <v>585</v>
      </c>
      <c r="C300" s="11" t="s">
        <v>41</v>
      </c>
      <c r="D300" s="12">
        <v>4</v>
      </c>
      <c r="E300" s="36">
        <v>1436398.6</v>
      </c>
      <c r="F300" s="35">
        <f t="shared" si="206"/>
        <v>5745594.4000000004</v>
      </c>
      <c r="G300" s="40">
        <v>1553981</v>
      </c>
      <c r="H300" s="25">
        <f t="shared" si="207"/>
        <v>6215924</v>
      </c>
      <c r="I300" s="16">
        <v>950000</v>
      </c>
      <c r="J300" s="17">
        <f t="shared" si="208"/>
        <v>3800000</v>
      </c>
      <c r="K300" s="30">
        <v>650000</v>
      </c>
      <c r="L300" s="29">
        <f t="shared" si="209"/>
        <v>2600000</v>
      </c>
      <c r="M300" s="47">
        <f t="shared" ref="M300" si="220">Z300</f>
        <v>1313459.8666666667</v>
      </c>
      <c r="N300" s="42">
        <f t="shared" si="210"/>
        <v>1147594.8999999999</v>
      </c>
      <c r="O300" s="43">
        <f t="shared" si="211"/>
        <v>-0.25165997165027498</v>
      </c>
      <c r="P300" s="43">
        <f t="shared" si="212"/>
        <v>-0.354119820504605</v>
      </c>
      <c r="Q300" s="43">
        <f t="shared" si="213"/>
        <v>0.17218175159195981</v>
      </c>
      <c r="R300" s="43">
        <f t="shared" si="214"/>
        <v>0.43359804056291984</v>
      </c>
      <c r="S300" s="21">
        <f t="shared" si="215"/>
        <v>422374.89998772449</v>
      </c>
      <c r="T300" s="22">
        <f t="shared" si="201"/>
        <v>1569969.7999877245</v>
      </c>
      <c r="U300" s="22">
        <f t="shared" si="202"/>
        <v>725220.00001227541</v>
      </c>
      <c r="V300" s="21">
        <f t="shared" si="216"/>
        <v>1436398.6</v>
      </c>
      <c r="W300" s="21">
        <f t="shared" si="217"/>
        <v>1553981</v>
      </c>
      <c r="X300" s="21">
        <f t="shared" si="218"/>
        <v>950000</v>
      </c>
      <c r="Y300" s="21" t="str">
        <f t="shared" si="219"/>
        <v/>
      </c>
      <c r="Z300" s="23">
        <f t="shared" si="203"/>
        <v>1313459.8666666667</v>
      </c>
      <c r="AA300" s="20">
        <f t="shared" si="204"/>
        <v>3</v>
      </c>
      <c r="AB300" s="1" t="s">
        <v>863</v>
      </c>
      <c r="AE300" s="53"/>
      <c r="AF300" s="57">
        <f t="shared" si="205"/>
        <v>0</v>
      </c>
    </row>
    <row r="301" spans="1:32" ht="15" hidden="1" x14ac:dyDescent="0.2">
      <c r="A301" s="5" t="s">
        <v>586</v>
      </c>
      <c r="B301" s="10" t="s">
        <v>587</v>
      </c>
      <c r="C301" s="11" t="s">
        <v>20</v>
      </c>
      <c r="D301" s="12">
        <v>4</v>
      </c>
      <c r="E301" s="36">
        <v>821462.2</v>
      </c>
      <c r="F301" s="35">
        <f t="shared" si="206"/>
        <v>3285848.8</v>
      </c>
      <c r="G301" s="40">
        <v>892927</v>
      </c>
      <c r="H301" s="25">
        <f t="shared" si="207"/>
        <v>3571708</v>
      </c>
      <c r="I301" s="16">
        <v>687500</v>
      </c>
      <c r="J301" s="17">
        <f t="shared" si="208"/>
        <v>2750000</v>
      </c>
      <c r="K301" s="32">
        <v>750000</v>
      </c>
      <c r="L301" s="29">
        <f t="shared" si="209"/>
        <v>3000000</v>
      </c>
      <c r="M301" s="47">
        <f t="shared" ref="M301:M302" si="221">N301</f>
        <v>787972.3</v>
      </c>
      <c r="N301" s="46">
        <f t="shared" si="210"/>
        <v>787972.3</v>
      </c>
      <c r="O301" s="43">
        <f t="shared" si="211"/>
        <v>-4.2501367116585032E-2</v>
      </c>
      <c r="P301" s="43">
        <f t="shared" si="212"/>
        <v>-0.13319592579586859</v>
      </c>
      <c r="Q301" s="43">
        <f t="shared" si="213"/>
        <v>0.12750740095813018</v>
      </c>
      <c r="R301" s="43">
        <f t="shared" si="214"/>
        <v>4.8189891954323882E-2</v>
      </c>
      <c r="S301" s="21">
        <f t="shared" si="215"/>
        <v>88832.503602153782</v>
      </c>
      <c r="T301" s="22">
        <f t="shared" si="201"/>
        <v>876804.80360215378</v>
      </c>
      <c r="U301" s="22">
        <f t="shared" si="202"/>
        <v>699139.79639784631</v>
      </c>
      <c r="V301" s="21">
        <f t="shared" si="216"/>
        <v>821462.2</v>
      </c>
      <c r="W301" s="21" t="str">
        <f t="shared" si="217"/>
        <v/>
      </c>
      <c r="X301" s="21" t="str">
        <f t="shared" si="218"/>
        <v/>
      </c>
      <c r="Y301" s="21">
        <f t="shared" si="219"/>
        <v>750000</v>
      </c>
      <c r="Z301" s="23">
        <f t="shared" si="203"/>
        <v>785731.1</v>
      </c>
      <c r="AA301" s="20">
        <f t="shared" si="204"/>
        <v>2</v>
      </c>
      <c r="AB301" s="44" t="s">
        <v>873</v>
      </c>
      <c r="AE301" s="53"/>
      <c r="AF301" s="57">
        <f t="shared" si="205"/>
        <v>0</v>
      </c>
    </row>
    <row r="302" spans="1:32" ht="15" hidden="1" x14ac:dyDescent="0.2">
      <c r="A302" s="5" t="s">
        <v>588</v>
      </c>
      <c r="B302" s="10" t="s">
        <v>589</v>
      </c>
      <c r="C302" s="11" t="s">
        <v>20</v>
      </c>
      <c r="D302" s="12">
        <v>4</v>
      </c>
      <c r="E302" s="36">
        <v>1026827.1</v>
      </c>
      <c r="F302" s="35">
        <f t="shared" si="206"/>
        <v>4107308.4</v>
      </c>
      <c r="G302" s="40">
        <v>1104313</v>
      </c>
      <c r="H302" s="25">
        <f t="shared" si="207"/>
        <v>4417252</v>
      </c>
      <c r="I302" s="16">
        <v>901000</v>
      </c>
      <c r="J302" s="17">
        <f t="shared" si="208"/>
        <v>3604000</v>
      </c>
      <c r="K302" s="32">
        <v>1000000</v>
      </c>
      <c r="L302" s="29">
        <f t="shared" si="209"/>
        <v>4000000</v>
      </c>
      <c r="M302" s="47">
        <f t="shared" si="221"/>
        <v>1008035.025</v>
      </c>
      <c r="N302" s="46">
        <f t="shared" si="210"/>
        <v>1008035.025</v>
      </c>
      <c r="O302" s="43">
        <f t="shared" si="211"/>
        <v>-1.8642283783740554E-2</v>
      </c>
      <c r="P302" s="43">
        <f t="shared" si="212"/>
        <v>-9.5510545380107281E-2</v>
      </c>
      <c r="Q302" s="43">
        <f t="shared" si="213"/>
        <v>0.10618185117129242</v>
      </c>
      <c r="R302" s="43">
        <f t="shared" si="214"/>
        <v>7.9709779925554169E-3</v>
      </c>
      <c r="S302" s="21">
        <f t="shared" si="215"/>
        <v>83951.670137064575</v>
      </c>
      <c r="T302" s="22">
        <f t="shared" si="201"/>
        <v>1091986.6951370647</v>
      </c>
      <c r="U302" s="22">
        <f t="shared" si="202"/>
        <v>924083.35486293549</v>
      </c>
      <c r="V302" s="21">
        <f t="shared" si="216"/>
        <v>1026827.1</v>
      </c>
      <c r="W302" s="21" t="str">
        <f t="shared" si="217"/>
        <v/>
      </c>
      <c r="X302" s="21" t="str">
        <f t="shared" si="218"/>
        <v/>
      </c>
      <c r="Y302" s="21">
        <f t="shared" si="219"/>
        <v>1000000</v>
      </c>
      <c r="Z302" s="23">
        <f t="shared" si="203"/>
        <v>1013413.55</v>
      </c>
      <c r="AA302" s="20">
        <f t="shared" si="204"/>
        <v>2</v>
      </c>
      <c r="AB302" s="44" t="s">
        <v>873</v>
      </c>
      <c r="AE302" s="53"/>
      <c r="AF302" s="57">
        <f t="shared" si="205"/>
        <v>0</v>
      </c>
    </row>
    <row r="303" spans="1:32" ht="25.5" hidden="1" x14ac:dyDescent="0.2">
      <c r="A303" s="5" t="s">
        <v>590</v>
      </c>
      <c r="B303" s="10" t="s">
        <v>591</v>
      </c>
      <c r="C303" s="11" t="s">
        <v>20</v>
      </c>
      <c r="D303" s="12">
        <v>4</v>
      </c>
      <c r="E303" s="36">
        <v>1431856.2309999999</v>
      </c>
      <c r="F303" s="35">
        <f t="shared" si="206"/>
        <v>5727424.9239999996</v>
      </c>
      <c r="G303" s="40">
        <v>1553569</v>
      </c>
      <c r="H303" s="25">
        <f t="shared" si="207"/>
        <v>6214276</v>
      </c>
      <c r="I303" s="16">
        <v>889500</v>
      </c>
      <c r="J303" s="17">
        <f t="shared" si="208"/>
        <v>3558000</v>
      </c>
      <c r="K303" s="32">
        <v>750000</v>
      </c>
      <c r="L303" s="29">
        <f t="shared" si="209"/>
        <v>3000000</v>
      </c>
      <c r="M303" s="47">
        <f t="shared" ref="M303:M324" si="222">Z303</f>
        <v>1160678.1154999998</v>
      </c>
      <c r="N303" s="42">
        <f t="shared" si="210"/>
        <v>1156231.3077499999</v>
      </c>
      <c r="O303" s="43">
        <f t="shared" si="211"/>
        <v>-0.23838216575051918</v>
      </c>
      <c r="P303" s="43">
        <f t="shared" si="212"/>
        <v>-0.34364896503556053</v>
      </c>
      <c r="Q303" s="43">
        <f t="shared" si="213"/>
        <v>0.23069026583361851</v>
      </c>
      <c r="R303" s="43">
        <f t="shared" si="214"/>
        <v>0.35134086495246086</v>
      </c>
      <c r="S303" s="21">
        <f t="shared" si="215"/>
        <v>395818.05834222405</v>
      </c>
      <c r="T303" s="22">
        <f t="shared" si="201"/>
        <v>1552049.3660922239</v>
      </c>
      <c r="U303" s="22">
        <f t="shared" si="202"/>
        <v>760413.24940777593</v>
      </c>
      <c r="V303" s="21">
        <f t="shared" si="216"/>
        <v>1431856.2309999999</v>
      </c>
      <c r="W303" s="21" t="str">
        <f t="shared" si="217"/>
        <v/>
      </c>
      <c r="X303" s="21">
        <f t="shared" si="218"/>
        <v>889500</v>
      </c>
      <c r="Y303" s="21" t="str">
        <f t="shared" si="219"/>
        <v/>
      </c>
      <c r="Z303" s="23">
        <f t="shared" si="203"/>
        <v>1160678.1154999998</v>
      </c>
      <c r="AA303" s="20">
        <f t="shared" si="204"/>
        <v>2</v>
      </c>
      <c r="AB303" s="1" t="s">
        <v>863</v>
      </c>
      <c r="AE303" s="53"/>
      <c r="AF303" s="57">
        <f t="shared" si="205"/>
        <v>0</v>
      </c>
    </row>
    <row r="304" spans="1:32" ht="25.5" hidden="1" x14ac:dyDescent="0.2">
      <c r="A304" s="5" t="s">
        <v>592</v>
      </c>
      <c r="B304" s="10" t="s">
        <v>593</v>
      </c>
      <c r="C304" s="11" t="s">
        <v>20</v>
      </c>
      <c r="D304" s="12">
        <v>4</v>
      </c>
      <c r="E304" s="36">
        <v>1796955.784</v>
      </c>
      <c r="F304" s="35">
        <f t="shared" si="206"/>
        <v>7187823.1359999999</v>
      </c>
      <c r="G304" s="40">
        <v>1894966</v>
      </c>
      <c r="H304" s="25">
        <f t="shared" si="207"/>
        <v>7579864</v>
      </c>
      <c r="I304" s="16">
        <v>1435000</v>
      </c>
      <c r="J304" s="17">
        <f t="shared" si="208"/>
        <v>5740000</v>
      </c>
      <c r="K304" s="30">
        <v>1200000</v>
      </c>
      <c r="L304" s="29">
        <f t="shared" si="209"/>
        <v>4800000</v>
      </c>
      <c r="M304" s="47">
        <f t="shared" si="222"/>
        <v>1708973.9280000001</v>
      </c>
      <c r="N304" s="42">
        <f t="shared" si="210"/>
        <v>1581730.446</v>
      </c>
      <c r="O304" s="43">
        <f t="shared" si="211"/>
        <v>-0.1360695424079863</v>
      </c>
      <c r="P304" s="43">
        <f t="shared" si="212"/>
        <v>-0.19803346062670402</v>
      </c>
      <c r="Q304" s="43">
        <f t="shared" si="213"/>
        <v>9.2765772051150108E-2</v>
      </c>
      <c r="R304" s="43">
        <f t="shared" si="214"/>
        <v>0.24133723098354021</v>
      </c>
      <c r="S304" s="21">
        <f t="shared" si="215"/>
        <v>322328.20519548038</v>
      </c>
      <c r="T304" s="22">
        <f t="shared" si="201"/>
        <v>1904058.6511954805</v>
      </c>
      <c r="U304" s="22">
        <f t="shared" si="202"/>
        <v>1259402.2408045195</v>
      </c>
      <c r="V304" s="21">
        <f t="shared" si="216"/>
        <v>1796955.784</v>
      </c>
      <c r="W304" s="21">
        <f t="shared" si="217"/>
        <v>1894966</v>
      </c>
      <c r="X304" s="21">
        <f t="shared" si="218"/>
        <v>1435000</v>
      </c>
      <c r="Y304" s="21" t="str">
        <f t="shared" si="219"/>
        <v/>
      </c>
      <c r="Z304" s="23">
        <f t="shared" si="203"/>
        <v>1708973.9280000001</v>
      </c>
      <c r="AA304" s="20">
        <f t="shared" si="204"/>
        <v>3</v>
      </c>
      <c r="AB304" s="1" t="s">
        <v>863</v>
      </c>
      <c r="AE304" s="53"/>
      <c r="AF304" s="57">
        <f t="shared" si="205"/>
        <v>0</v>
      </c>
    </row>
    <row r="305" spans="1:32" ht="15" hidden="1" x14ac:dyDescent="0.2">
      <c r="A305" s="5" t="s">
        <v>594</v>
      </c>
      <c r="B305" s="10" t="s">
        <v>595</v>
      </c>
      <c r="C305" s="11" t="s">
        <v>20</v>
      </c>
      <c r="D305" s="12">
        <v>10</v>
      </c>
      <c r="E305" s="36">
        <v>34927.1</v>
      </c>
      <c r="F305" s="35">
        <f t="shared" si="206"/>
        <v>349271</v>
      </c>
      <c r="G305" s="40">
        <v>32575</v>
      </c>
      <c r="H305" s="25">
        <f t="shared" si="207"/>
        <v>325750</v>
      </c>
      <c r="I305" s="16">
        <v>280000</v>
      </c>
      <c r="J305" s="17">
        <f t="shared" si="208"/>
        <v>2800000</v>
      </c>
      <c r="K305" s="30">
        <v>80000</v>
      </c>
      <c r="L305" s="29">
        <f t="shared" si="209"/>
        <v>800000</v>
      </c>
      <c r="M305" s="47">
        <f t="shared" si="222"/>
        <v>49167.366666666669</v>
      </c>
      <c r="N305" s="42">
        <f t="shared" si="210"/>
        <v>106875.52499999999</v>
      </c>
      <c r="O305" s="43">
        <f t="shared" si="211"/>
        <v>0.67319833048773325</v>
      </c>
      <c r="P305" s="43">
        <f t="shared" si="212"/>
        <v>0.69520617559539466</v>
      </c>
      <c r="Q305" s="43">
        <f t="shared" si="213"/>
        <v>-1.6198701713979884</v>
      </c>
      <c r="R305" s="43">
        <f t="shared" si="214"/>
        <v>0.25146566531486036</v>
      </c>
      <c r="S305" s="21">
        <f t="shared" si="215"/>
        <v>117461.37175444461</v>
      </c>
      <c r="T305" s="22">
        <f t="shared" si="201"/>
        <v>224336.89675444461</v>
      </c>
      <c r="U305" s="22">
        <f t="shared" si="202"/>
        <v>-10585.846754444618</v>
      </c>
      <c r="V305" s="21">
        <f t="shared" si="216"/>
        <v>34927.1</v>
      </c>
      <c r="W305" s="21">
        <f t="shared" si="217"/>
        <v>32575</v>
      </c>
      <c r="X305" s="21" t="str">
        <f t="shared" si="218"/>
        <v/>
      </c>
      <c r="Y305" s="21">
        <f t="shared" si="219"/>
        <v>80000</v>
      </c>
      <c r="Z305" s="23">
        <f t="shared" si="203"/>
        <v>49167.366666666669</v>
      </c>
      <c r="AA305" s="20">
        <f t="shared" si="204"/>
        <v>3</v>
      </c>
      <c r="AB305" s="1" t="s">
        <v>863</v>
      </c>
      <c r="AE305" s="53"/>
      <c r="AF305" s="57">
        <f t="shared" si="205"/>
        <v>0</v>
      </c>
    </row>
    <row r="306" spans="1:32" ht="15" hidden="1" x14ac:dyDescent="0.2">
      <c r="A306" s="5" t="s">
        <v>596</v>
      </c>
      <c r="B306" s="10" t="s">
        <v>597</v>
      </c>
      <c r="C306" s="11" t="s">
        <v>20</v>
      </c>
      <c r="D306" s="12">
        <v>10</v>
      </c>
      <c r="E306" s="36">
        <v>60273.2</v>
      </c>
      <c r="F306" s="35">
        <f t="shared" si="206"/>
        <v>602732</v>
      </c>
      <c r="G306" s="40">
        <v>59755</v>
      </c>
      <c r="H306" s="25">
        <f t="shared" si="207"/>
        <v>597550</v>
      </c>
      <c r="I306" s="16">
        <v>235000</v>
      </c>
      <c r="J306" s="17">
        <f t="shared" si="208"/>
        <v>2350000</v>
      </c>
      <c r="K306" s="30">
        <v>350000</v>
      </c>
      <c r="L306" s="29">
        <f t="shared" si="209"/>
        <v>3500000</v>
      </c>
      <c r="M306" s="47">
        <f t="shared" si="222"/>
        <v>118342.73333333334</v>
      </c>
      <c r="N306" s="42">
        <f t="shared" si="210"/>
        <v>176257.05</v>
      </c>
      <c r="O306" s="43">
        <f t="shared" si="211"/>
        <v>0.65803807564009498</v>
      </c>
      <c r="P306" s="43">
        <f t="shared" si="212"/>
        <v>0.66097809988309686</v>
      </c>
      <c r="Q306" s="43">
        <f t="shared" si="213"/>
        <v>-0.33328000213324804</v>
      </c>
      <c r="R306" s="43">
        <f t="shared" si="214"/>
        <v>-0.9857361733899439</v>
      </c>
      <c r="S306" s="21">
        <f t="shared" si="215"/>
        <v>142199.77492297004</v>
      </c>
      <c r="T306" s="22">
        <f t="shared" si="201"/>
        <v>318456.82492297003</v>
      </c>
      <c r="U306" s="22">
        <f t="shared" si="202"/>
        <v>34057.275077029946</v>
      </c>
      <c r="V306" s="21">
        <f t="shared" si="216"/>
        <v>60273.2</v>
      </c>
      <c r="W306" s="21">
        <f t="shared" si="217"/>
        <v>59755</v>
      </c>
      <c r="X306" s="21">
        <f t="shared" si="218"/>
        <v>235000</v>
      </c>
      <c r="Y306" s="21" t="str">
        <f t="shared" si="219"/>
        <v/>
      </c>
      <c r="Z306" s="23">
        <f t="shared" si="203"/>
        <v>118342.73333333334</v>
      </c>
      <c r="AA306" s="20">
        <f t="shared" si="204"/>
        <v>3</v>
      </c>
      <c r="AB306" s="1" t="s">
        <v>863</v>
      </c>
      <c r="AE306" s="53"/>
      <c r="AF306" s="57">
        <f t="shared" si="205"/>
        <v>0</v>
      </c>
    </row>
    <row r="307" spans="1:32" ht="15.75" hidden="1" x14ac:dyDescent="0.2">
      <c r="A307" s="8">
        <v>11</v>
      </c>
      <c r="B307" s="255" t="s">
        <v>598</v>
      </c>
      <c r="C307" s="255"/>
      <c r="D307" s="255"/>
      <c r="E307" s="255"/>
      <c r="F307" s="255"/>
      <c r="G307" s="49"/>
      <c r="H307" s="49"/>
      <c r="I307" s="49"/>
      <c r="J307" s="49"/>
      <c r="K307" s="49"/>
      <c r="L307" s="49"/>
      <c r="M307" s="26"/>
      <c r="N307" s="256"/>
      <c r="O307" s="257"/>
      <c r="P307" s="257"/>
      <c r="Q307" s="257"/>
      <c r="R307" s="257"/>
      <c r="S307" s="257"/>
      <c r="T307" s="257"/>
      <c r="U307" s="257"/>
      <c r="V307" s="257"/>
      <c r="W307" s="257"/>
      <c r="X307" s="257"/>
      <c r="Y307" s="257"/>
      <c r="Z307" s="257"/>
      <c r="AA307" s="258"/>
      <c r="AB307" s="1" t="s">
        <v>863</v>
      </c>
      <c r="AE307" s="53"/>
      <c r="AF307" s="57">
        <f t="shared" si="205"/>
        <v>0</v>
      </c>
    </row>
    <row r="308" spans="1:32" s="61" customFormat="1" ht="273" customHeight="1" x14ac:dyDescent="0.2">
      <c r="A308" s="74" t="s">
        <v>599</v>
      </c>
      <c r="B308" s="116" t="s">
        <v>600</v>
      </c>
      <c r="C308" s="78" t="s">
        <v>17</v>
      </c>
      <c r="D308" s="189">
        <v>10</v>
      </c>
      <c r="E308" s="222">
        <v>89984.7</v>
      </c>
      <c r="F308" s="183">
        <f t="shared" ref="F308:F315" si="223">+D308*E308</f>
        <v>899847</v>
      </c>
      <c r="G308" s="191">
        <v>88960</v>
      </c>
      <c r="H308" s="184">
        <f t="shared" ref="H308:H315" si="224">+D308*G308</f>
        <v>889600</v>
      </c>
      <c r="I308" s="188">
        <v>109500</v>
      </c>
      <c r="J308" s="224">
        <f t="shared" ref="J308:J315" si="225">+I308*D308</f>
        <v>1095000</v>
      </c>
      <c r="K308" s="192">
        <v>319000</v>
      </c>
      <c r="L308" s="220">
        <f t="shared" ref="L308:L315" si="226">+K308*D308</f>
        <v>3190000</v>
      </c>
      <c r="M308" s="85">
        <f t="shared" si="222"/>
        <v>96148.233333333337</v>
      </c>
      <c r="N308" s="225">
        <f t="shared" ref="N308:N315" si="227">AVERAGE(E308,G308,I308,K308)</f>
        <v>151861.17499999999</v>
      </c>
      <c r="O308" s="226">
        <f t="shared" ref="O308:O315" si="228">1-E308/N308</f>
        <v>0.40745420941198429</v>
      </c>
      <c r="P308" s="226">
        <f t="shared" ref="P308:P315" si="229">1-G308/N308</f>
        <v>0.41420181952365376</v>
      </c>
      <c r="Q308" s="226">
        <f t="shared" ref="Q308:Q315" si="230">1-I308/N308</f>
        <v>0.2789467090584542</v>
      </c>
      <c r="R308" s="226">
        <f t="shared" ref="R308:R315" si="231">1-K308/N308</f>
        <v>-1.1006027379940924</v>
      </c>
      <c r="S308" s="227">
        <f t="shared" ref="S308:S315" si="232">STDEV(E308,G308,I308,K308)</f>
        <v>111825.92416276217</v>
      </c>
      <c r="T308" s="228">
        <f t="shared" si="201"/>
        <v>263687.09916276217</v>
      </c>
      <c r="U308" s="228">
        <f t="shared" si="202"/>
        <v>40035.250837237822</v>
      </c>
      <c r="V308" s="227">
        <f t="shared" ref="V308:V315" si="233">IF(AND(E308&lt;=$T308,E308&gt;=$U308),E308,"")</f>
        <v>89984.7</v>
      </c>
      <c r="W308" s="227">
        <f t="shared" ref="W308:W315" si="234">IF(AND(G308&lt;=$T308,G308&gt;=$U308),G308,"")</f>
        <v>88960</v>
      </c>
      <c r="X308" s="227">
        <f t="shared" ref="X308:X315" si="235">IF(AND(I308&lt;=$T308,I308&gt;=$U308),I308,"")</f>
        <v>109500</v>
      </c>
      <c r="Y308" s="227" t="str">
        <f t="shared" ref="Y308:Y315" si="236">IF(AND(K308&lt;=$T308,K308&gt;=$U308),K308,"")</f>
        <v/>
      </c>
      <c r="Z308" s="86">
        <f t="shared" si="203"/>
        <v>96148.233333333337</v>
      </c>
      <c r="AA308" s="229">
        <f t="shared" si="204"/>
        <v>3</v>
      </c>
      <c r="AB308" s="73" t="s">
        <v>863</v>
      </c>
      <c r="AC308" s="73"/>
      <c r="AD308" s="73"/>
      <c r="AE308" s="235">
        <v>12</v>
      </c>
      <c r="AF308" s="236">
        <f t="shared" si="205"/>
        <v>1153778.8</v>
      </c>
    </row>
    <row r="309" spans="1:32" s="61" customFormat="1" ht="273" customHeight="1" x14ac:dyDescent="0.2">
      <c r="A309" s="74" t="s">
        <v>601</v>
      </c>
      <c r="B309" s="116" t="s">
        <v>602</v>
      </c>
      <c r="C309" s="78" t="s">
        <v>17</v>
      </c>
      <c r="D309" s="189">
        <v>10</v>
      </c>
      <c r="E309" s="222">
        <v>173066.348</v>
      </c>
      <c r="F309" s="183">
        <f t="shared" si="223"/>
        <v>1730663.48</v>
      </c>
      <c r="G309" s="191">
        <v>183766</v>
      </c>
      <c r="H309" s="184">
        <f t="shared" si="224"/>
        <v>1837660</v>
      </c>
      <c r="I309" s="188">
        <v>213450</v>
      </c>
      <c r="J309" s="224">
        <f t="shared" si="225"/>
        <v>2134500</v>
      </c>
      <c r="K309" s="192">
        <v>319000</v>
      </c>
      <c r="L309" s="220">
        <f t="shared" si="226"/>
        <v>3190000</v>
      </c>
      <c r="M309" s="85">
        <f t="shared" si="222"/>
        <v>190094.11600000001</v>
      </c>
      <c r="N309" s="225">
        <f t="shared" si="227"/>
        <v>222320.587</v>
      </c>
      <c r="O309" s="226">
        <f t="shared" si="228"/>
        <v>0.22154601004179608</v>
      </c>
      <c r="P309" s="226">
        <f t="shared" si="229"/>
        <v>0.17341887910722364</v>
      </c>
      <c r="Q309" s="226">
        <f t="shared" si="230"/>
        <v>3.9899980112952815E-2</v>
      </c>
      <c r="R309" s="226">
        <f t="shared" si="231"/>
        <v>-0.43486486926197254</v>
      </c>
      <c r="S309" s="227">
        <f t="shared" si="232"/>
        <v>66678.413423333215</v>
      </c>
      <c r="T309" s="228">
        <f t="shared" si="201"/>
        <v>288999.0004233332</v>
      </c>
      <c r="U309" s="228">
        <f t="shared" si="202"/>
        <v>155642.1735766668</v>
      </c>
      <c r="V309" s="227">
        <f t="shared" si="233"/>
        <v>173066.348</v>
      </c>
      <c r="W309" s="227">
        <f t="shared" si="234"/>
        <v>183766</v>
      </c>
      <c r="X309" s="227">
        <f t="shared" si="235"/>
        <v>213450</v>
      </c>
      <c r="Y309" s="227" t="str">
        <f t="shared" si="236"/>
        <v/>
      </c>
      <c r="Z309" s="86">
        <f t="shared" si="203"/>
        <v>190094.11600000001</v>
      </c>
      <c r="AA309" s="229">
        <f t="shared" si="204"/>
        <v>3</v>
      </c>
      <c r="AB309" s="73" t="s">
        <v>863</v>
      </c>
      <c r="AC309" s="73"/>
      <c r="AD309" s="73"/>
      <c r="AE309" s="235">
        <v>5</v>
      </c>
      <c r="AF309" s="236">
        <f t="shared" si="205"/>
        <v>950470.58000000007</v>
      </c>
    </row>
    <row r="310" spans="1:32" s="61" customFormat="1" ht="273" customHeight="1" x14ac:dyDescent="0.2">
      <c r="A310" s="74" t="s">
        <v>603</v>
      </c>
      <c r="B310" s="116" t="s">
        <v>604</v>
      </c>
      <c r="C310" s="78" t="s">
        <v>17</v>
      </c>
      <c r="D310" s="189">
        <v>100</v>
      </c>
      <c r="E310" s="222">
        <v>161330</v>
      </c>
      <c r="F310" s="183">
        <f t="shared" si="223"/>
        <v>16133000</v>
      </c>
      <c r="G310" s="191">
        <v>167900</v>
      </c>
      <c r="H310" s="184">
        <f t="shared" si="224"/>
        <v>16790000</v>
      </c>
      <c r="I310" s="188">
        <v>195000</v>
      </c>
      <c r="J310" s="224">
        <f t="shared" si="225"/>
        <v>19500000</v>
      </c>
      <c r="K310" s="192">
        <v>236000</v>
      </c>
      <c r="L310" s="220">
        <f t="shared" si="226"/>
        <v>23600000</v>
      </c>
      <c r="M310" s="85">
        <f t="shared" si="222"/>
        <v>174743.33333333334</v>
      </c>
      <c r="N310" s="225">
        <f t="shared" si="227"/>
        <v>190057.5</v>
      </c>
      <c r="O310" s="226">
        <f t="shared" si="228"/>
        <v>0.15115162516606817</v>
      </c>
      <c r="P310" s="226">
        <f t="shared" si="229"/>
        <v>0.1165831393131026</v>
      </c>
      <c r="Q310" s="226">
        <f t="shared" si="230"/>
        <v>-2.6005287873406724E-2</v>
      </c>
      <c r="R310" s="226">
        <f t="shared" si="231"/>
        <v>-0.24172947660576405</v>
      </c>
      <c r="S310" s="227">
        <f t="shared" si="232"/>
        <v>33918.36117798146</v>
      </c>
      <c r="T310" s="228">
        <f t="shared" si="201"/>
        <v>223975.86117798145</v>
      </c>
      <c r="U310" s="228">
        <f t="shared" si="202"/>
        <v>156139.13882201855</v>
      </c>
      <c r="V310" s="227">
        <f t="shared" si="233"/>
        <v>161330</v>
      </c>
      <c r="W310" s="227">
        <f t="shared" si="234"/>
        <v>167900</v>
      </c>
      <c r="X310" s="227">
        <f t="shared" si="235"/>
        <v>195000</v>
      </c>
      <c r="Y310" s="227" t="str">
        <f t="shared" si="236"/>
        <v/>
      </c>
      <c r="Z310" s="86">
        <f t="shared" si="203"/>
        <v>174743.33333333334</v>
      </c>
      <c r="AA310" s="229">
        <f t="shared" si="204"/>
        <v>3</v>
      </c>
      <c r="AB310" s="73" t="s">
        <v>863</v>
      </c>
      <c r="AC310" s="73"/>
      <c r="AD310" s="73"/>
      <c r="AE310" s="235">
        <v>15</v>
      </c>
      <c r="AF310" s="236">
        <f t="shared" si="205"/>
        <v>2621150</v>
      </c>
    </row>
    <row r="311" spans="1:32" s="61" customFormat="1" ht="273" customHeight="1" x14ac:dyDescent="0.2">
      <c r="A311" s="74" t="s">
        <v>605</v>
      </c>
      <c r="B311" s="116" t="s">
        <v>606</v>
      </c>
      <c r="C311" s="78" t="s">
        <v>17</v>
      </c>
      <c r="D311" s="189">
        <v>100</v>
      </c>
      <c r="E311" s="222">
        <v>191989.2</v>
      </c>
      <c r="F311" s="183">
        <f t="shared" si="223"/>
        <v>19198920</v>
      </c>
      <c r="G311" s="191">
        <v>206562</v>
      </c>
      <c r="H311" s="184">
        <f t="shared" si="224"/>
        <v>20656200</v>
      </c>
      <c r="I311" s="188">
        <v>375000</v>
      </c>
      <c r="J311" s="224">
        <f t="shared" si="225"/>
        <v>37500000</v>
      </c>
      <c r="K311" s="192">
        <v>400000</v>
      </c>
      <c r="L311" s="220">
        <f t="shared" si="226"/>
        <v>40000000</v>
      </c>
      <c r="M311" s="85">
        <f t="shared" si="222"/>
        <v>293387.8</v>
      </c>
      <c r="N311" s="225">
        <f t="shared" si="227"/>
        <v>293387.8</v>
      </c>
      <c r="O311" s="226">
        <f t="shared" si="228"/>
        <v>0.34561287142819153</v>
      </c>
      <c r="P311" s="226">
        <f t="shared" si="229"/>
        <v>0.29594209438838281</v>
      </c>
      <c r="Q311" s="226">
        <f t="shared" si="230"/>
        <v>-0.27817175765318125</v>
      </c>
      <c r="R311" s="226">
        <f t="shared" si="231"/>
        <v>-0.36338320816339342</v>
      </c>
      <c r="S311" s="227">
        <f t="shared" si="232"/>
        <v>109311.64623113134</v>
      </c>
      <c r="T311" s="228">
        <f t="shared" si="201"/>
        <v>402699.44623113133</v>
      </c>
      <c r="U311" s="228">
        <f t="shared" si="202"/>
        <v>184076.15376886865</v>
      </c>
      <c r="V311" s="227">
        <f t="shared" si="233"/>
        <v>191989.2</v>
      </c>
      <c r="W311" s="227">
        <f t="shared" si="234"/>
        <v>206562</v>
      </c>
      <c r="X311" s="227">
        <f t="shared" si="235"/>
        <v>375000</v>
      </c>
      <c r="Y311" s="227">
        <f t="shared" si="236"/>
        <v>400000</v>
      </c>
      <c r="Z311" s="86">
        <f t="shared" si="203"/>
        <v>293387.8</v>
      </c>
      <c r="AA311" s="229">
        <f t="shared" si="204"/>
        <v>4</v>
      </c>
      <c r="AB311" s="73" t="s">
        <v>863</v>
      </c>
      <c r="AC311" s="73"/>
      <c r="AD311" s="73"/>
      <c r="AE311" s="235">
        <v>15</v>
      </c>
      <c r="AF311" s="236">
        <f t="shared" si="205"/>
        <v>4400817</v>
      </c>
    </row>
    <row r="312" spans="1:32" ht="25.5" hidden="1" x14ac:dyDescent="0.2">
      <c r="A312" s="5" t="s">
        <v>607</v>
      </c>
      <c r="B312" s="10" t="s">
        <v>608</v>
      </c>
      <c r="C312" s="11" t="s">
        <v>17</v>
      </c>
      <c r="D312" s="12">
        <v>100</v>
      </c>
      <c r="E312" s="36">
        <v>328062.8</v>
      </c>
      <c r="F312" s="35">
        <f t="shared" si="223"/>
        <v>32806280</v>
      </c>
      <c r="G312" s="40">
        <v>348390</v>
      </c>
      <c r="H312" s="25">
        <f t="shared" si="224"/>
        <v>34839000</v>
      </c>
      <c r="I312" s="16">
        <v>232000</v>
      </c>
      <c r="J312" s="17">
        <f t="shared" si="225"/>
        <v>23200000</v>
      </c>
      <c r="K312" s="28">
        <v>330000</v>
      </c>
      <c r="L312" s="29">
        <f t="shared" si="226"/>
        <v>33000000</v>
      </c>
      <c r="M312" s="47">
        <f t="shared" si="222"/>
        <v>335484.26666666666</v>
      </c>
      <c r="N312" s="42">
        <f t="shared" si="227"/>
        <v>309613.2</v>
      </c>
      <c r="O312" s="43">
        <f t="shared" si="228"/>
        <v>-5.9589190641742507E-2</v>
      </c>
      <c r="P312" s="43">
        <f t="shared" si="229"/>
        <v>-0.12524272220951826</v>
      </c>
      <c r="Q312" s="43">
        <f t="shared" si="230"/>
        <v>0.25067794267169485</v>
      </c>
      <c r="R312" s="43">
        <f t="shared" si="231"/>
        <v>-6.5846029820433971E-2</v>
      </c>
      <c r="S312" s="21">
        <f t="shared" si="232"/>
        <v>52546.672545715468</v>
      </c>
      <c r="T312" s="22">
        <f t="shared" si="201"/>
        <v>362159.87254571548</v>
      </c>
      <c r="U312" s="22">
        <f t="shared" si="202"/>
        <v>257066.52745428454</v>
      </c>
      <c r="V312" s="21">
        <f t="shared" si="233"/>
        <v>328062.8</v>
      </c>
      <c r="W312" s="21">
        <f t="shared" si="234"/>
        <v>348390</v>
      </c>
      <c r="X312" s="21" t="str">
        <f t="shared" si="235"/>
        <v/>
      </c>
      <c r="Y312" s="21">
        <f t="shared" si="236"/>
        <v>330000</v>
      </c>
      <c r="Z312" s="23">
        <f t="shared" si="203"/>
        <v>335484.26666666666</v>
      </c>
      <c r="AA312" s="20">
        <f t="shared" si="204"/>
        <v>3</v>
      </c>
      <c r="AB312" s="1" t="s">
        <v>863</v>
      </c>
      <c r="AE312" s="53"/>
      <c r="AF312" s="57">
        <f t="shared" si="205"/>
        <v>0</v>
      </c>
    </row>
    <row r="313" spans="1:32" s="61" customFormat="1" ht="273" customHeight="1" x14ac:dyDescent="0.2">
      <c r="A313" s="74" t="s">
        <v>609</v>
      </c>
      <c r="B313" s="116" t="s">
        <v>610</v>
      </c>
      <c r="C313" s="78" t="s">
        <v>17</v>
      </c>
      <c r="D313" s="189">
        <v>100</v>
      </c>
      <c r="E313" s="222">
        <v>178997</v>
      </c>
      <c r="F313" s="183">
        <f t="shared" si="223"/>
        <v>17899700</v>
      </c>
      <c r="G313" s="191">
        <v>194391</v>
      </c>
      <c r="H313" s="184">
        <f t="shared" si="224"/>
        <v>19439100</v>
      </c>
      <c r="I313" s="188">
        <v>79700</v>
      </c>
      <c r="J313" s="224">
        <f t="shared" si="225"/>
        <v>7970000</v>
      </c>
      <c r="K313" s="192">
        <v>212000</v>
      </c>
      <c r="L313" s="220">
        <f t="shared" si="226"/>
        <v>21200000</v>
      </c>
      <c r="M313" s="85">
        <f t="shared" si="222"/>
        <v>195129.33333333334</v>
      </c>
      <c r="N313" s="225">
        <f t="shared" si="227"/>
        <v>166272</v>
      </c>
      <c r="O313" s="226">
        <f t="shared" si="228"/>
        <v>-7.6531225943033077E-2</v>
      </c>
      <c r="P313" s="226">
        <f t="shared" si="229"/>
        <v>-0.16911446304849886</v>
      </c>
      <c r="Q313" s="226">
        <f t="shared" si="230"/>
        <v>0.52066493456505003</v>
      </c>
      <c r="R313" s="226">
        <f t="shared" si="231"/>
        <v>-0.27501924557351809</v>
      </c>
      <c r="S313" s="227">
        <f t="shared" si="232"/>
        <v>59268.780297893762</v>
      </c>
      <c r="T313" s="228">
        <f t="shared" si="201"/>
        <v>225540.78029789377</v>
      </c>
      <c r="U313" s="228">
        <f t="shared" si="202"/>
        <v>107003.21970210623</v>
      </c>
      <c r="V313" s="227">
        <f t="shared" si="233"/>
        <v>178997</v>
      </c>
      <c r="W313" s="227">
        <f t="shared" si="234"/>
        <v>194391</v>
      </c>
      <c r="X313" s="227" t="str">
        <f t="shared" si="235"/>
        <v/>
      </c>
      <c r="Y313" s="227">
        <f t="shared" si="236"/>
        <v>212000</v>
      </c>
      <c r="Z313" s="86">
        <f t="shared" si="203"/>
        <v>195129.33333333334</v>
      </c>
      <c r="AA313" s="229">
        <f t="shared" si="204"/>
        <v>3</v>
      </c>
      <c r="AB313" s="73" t="s">
        <v>863</v>
      </c>
      <c r="AC313" s="73"/>
      <c r="AD313" s="73"/>
      <c r="AE313" s="235">
        <v>10</v>
      </c>
      <c r="AF313" s="236">
        <f t="shared" si="205"/>
        <v>1951293.3333333335</v>
      </c>
    </row>
    <row r="314" spans="1:32" ht="15" hidden="1" x14ac:dyDescent="0.2">
      <c r="A314" s="5" t="s">
        <v>611</v>
      </c>
      <c r="B314" s="10" t="s">
        <v>612</v>
      </c>
      <c r="C314" s="11" t="s">
        <v>17</v>
      </c>
      <c r="D314" s="12">
        <v>100</v>
      </c>
      <c r="E314" s="36">
        <v>74705.8</v>
      </c>
      <c r="F314" s="35">
        <f t="shared" si="223"/>
        <v>7470580</v>
      </c>
      <c r="G314" s="40">
        <v>79041</v>
      </c>
      <c r="H314" s="25">
        <f t="shared" si="224"/>
        <v>7904100</v>
      </c>
      <c r="I314" s="16">
        <v>85300</v>
      </c>
      <c r="J314" s="17">
        <f t="shared" si="225"/>
        <v>8530000</v>
      </c>
      <c r="K314" s="28">
        <v>165000</v>
      </c>
      <c r="L314" s="29">
        <f t="shared" si="226"/>
        <v>16500000</v>
      </c>
      <c r="M314" s="47">
        <f t="shared" si="222"/>
        <v>79682.266666666663</v>
      </c>
      <c r="N314" s="42">
        <f t="shared" si="227"/>
        <v>101011.7</v>
      </c>
      <c r="O314" s="43">
        <f t="shared" si="228"/>
        <v>0.26042428748352908</v>
      </c>
      <c r="P314" s="43">
        <f t="shared" si="229"/>
        <v>0.21750648687231278</v>
      </c>
      <c r="Q314" s="43">
        <f t="shared" si="230"/>
        <v>0.15554336774848854</v>
      </c>
      <c r="R314" s="43">
        <f t="shared" si="231"/>
        <v>-0.63347414210433062</v>
      </c>
      <c r="S314" s="21">
        <f t="shared" si="232"/>
        <v>42879.956806103874</v>
      </c>
      <c r="T314" s="22">
        <f t="shared" si="201"/>
        <v>143891.65680610389</v>
      </c>
      <c r="U314" s="22">
        <f t="shared" si="202"/>
        <v>58131.743193896124</v>
      </c>
      <c r="V314" s="21">
        <f t="shared" si="233"/>
        <v>74705.8</v>
      </c>
      <c r="W314" s="21">
        <f t="shared" si="234"/>
        <v>79041</v>
      </c>
      <c r="X314" s="21">
        <f t="shared" si="235"/>
        <v>85300</v>
      </c>
      <c r="Y314" s="21" t="str">
        <f t="shared" si="236"/>
        <v/>
      </c>
      <c r="Z314" s="23">
        <f t="shared" si="203"/>
        <v>79682.266666666663</v>
      </c>
      <c r="AA314" s="20">
        <f t="shared" si="204"/>
        <v>3</v>
      </c>
      <c r="AB314" s="1" t="s">
        <v>863</v>
      </c>
      <c r="AE314" s="53"/>
      <c r="AF314" s="57">
        <f t="shared" si="205"/>
        <v>0</v>
      </c>
    </row>
    <row r="315" spans="1:32" ht="51" hidden="1" x14ac:dyDescent="0.2">
      <c r="A315" s="5" t="s">
        <v>613</v>
      </c>
      <c r="B315" s="10" t="s">
        <v>614</v>
      </c>
      <c r="C315" s="11" t="s">
        <v>17</v>
      </c>
      <c r="D315" s="12">
        <v>7</v>
      </c>
      <c r="E315" s="36">
        <v>1136666.7</v>
      </c>
      <c r="F315" s="35">
        <f t="shared" si="223"/>
        <v>7956666.8999999994</v>
      </c>
      <c r="G315" s="40">
        <v>1165917</v>
      </c>
      <c r="H315" s="25">
        <f t="shared" si="224"/>
        <v>8161419</v>
      </c>
      <c r="I315" s="15">
        <v>1150000</v>
      </c>
      <c r="J315" s="17">
        <f t="shared" si="225"/>
        <v>8050000</v>
      </c>
      <c r="K315" s="28">
        <v>885000</v>
      </c>
      <c r="L315" s="29">
        <f t="shared" si="226"/>
        <v>6195000</v>
      </c>
      <c r="M315" s="47">
        <f>N315</f>
        <v>1084395.925</v>
      </c>
      <c r="N315" s="46">
        <f t="shared" si="227"/>
        <v>1084395.925</v>
      </c>
      <c r="O315" s="43">
        <f t="shared" si="228"/>
        <v>-4.82026663831292E-2</v>
      </c>
      <c r="P315" s="43">
        <f t="shared" si="229"/>
        <v>-7.517648593155668E-2</v>
      </c>
      <c r="Q315" s="43">
        <f t="shared" si="230"/>
        <v>-6.0498267733715361E-2</v>
      </c>
      <c r="R315" s="43">
        <f t="shared" si="231"/>
        <v>0.18387742004840169</v>
      </c>
      <c r="S315" s="21">
        <f t="shared" si="232"/>
        <v>133467.28581874387</v>
      </c>
      <c r="T315" s="22">
        <f t="shared" si="201"/>
        <v>1217863.2108187438</v>
      </c>
      <c r="U315" s="22">
        <f t="shared" si="202"/>
        <v>950928.63918125618</v>
      </c>
      <c r="V315" s="21">
        <f t="shared" si="233"/>
        <v>1136666.7</v>
      </c>
      <c r="W315" s="21">
        <f t="shared" si="234"/>
        <v>1165917</v>
      </c>
      <c r="X315" s="21">
        <f t="shared" si="235"/>
        <v>1150000</v>
      </c>
      <c r="Y315" s="21" t="str">
        <f t="shared" si="236"/>
        <v/>
      </c>
      <c r="Z315" s="23">
        <f t="shared" si="203"/>
        <v>1150861.2333333334</v>
      </c>
      <c r="AA315" s="20">
        <f t="shared" si="204"/>
        <v>3</v>
      </c>
      <c r="AB315" s="44" t="s">
        <v>873</v>
      </c>
      <c r="AE315" s="53"/>
      <c r="AF315" s="57">
        <f t="shared" si="205"/>
        <v>0</v>
      </c>
    </row>
    <row r="316" spans="1:32" ht="15.75" hidden="1" x14ac:dyDescent="0.2">
      <c r="A316" s="8">
        <v>12</v>
      </c>
      <c r="B316" s="255" t="s">
        <v>615</v>
      </c>
      <c r="C316" s="255"/>
      <c r="D316" s="255"/>
      <c r="E316" s="255"/>
      <c r="F316" s="255"/>
      <c r="G316" s="49"/>
      <c r="H316" s="49"/>
      <c r="I316" s="49"/>
      <c r="J316" s="49"/>
      <c r="K316" s="49"/>
      <c r="L316" s="49"/>
      <c r="M316" s="26"/>
      <c r="N316" s="256"/>
      <c r="O316" s="257"/>
      <c r="P316" s="257"/>
      <c r="Q316" s="257"/>
      <c r="R316" s="257"/>
      <c r="S316" s="257"/>
      <c r="T316" s="257"/>
      <c r="U316" s="257"/>
      <c r="V316" s="257"/>
      <c r="W316" s="257"/>
      <c r="X316" s="257"/>
      <c r="Y316" s="257"/>
      <c r="Z316" s="257"/>
      <c r="AA316" s="258"/>
      <c r="AB316" s="1" t="s">
        <v>863</v>
      </c>
      <c r="AE316" s="53"/>
      <c r="AF316" s="57">
        <f t="shared" si="205"/>
        <v>0</v>
      </c>
    </row>
    <row r="317" spans="1:32" s="61" customFormat="1" ht="273" customHeight="1" x14ac:dyDescent="0.2">
      <c r="A317" s="74" t="s">
        <v>616</v>
      </c>
      <c r="B317" s="116" t="s">
        <v>617</v>
      </c>
      <c r="C317" s="78" t="s">
        <v>20</v>
      </c>
      <c r="D317" s="189">
        <v>40</v>
      </c>
      <c r="E317" s="222">
        <v>69410.899999999994</v>
      </c>
      <c r="F317" s="183">
        <f>+D317*E317</f>
        <v>2776436</v>
      </c>
      <c r="G317" s="191">
        <v>65336</v>
      </c>
      <c r="H317" s="184">
        <f>+D317*G317</f>
        <v>2613440</v>
      </c>
      <c r="I317" s="188">
        <v>145800</v>
      </c>
      <c r="J317" s="224">
        <f>+I317*D317</f>
        <v>5832000</v>
      </c>
      <c r="K317" s="192">
        <v>150000</v>
      </c>
      <c r="L317" s="220">
        <f>+K317*D317</f>
        <v>6000000</v>
      </c>
      <c r="M317" s="85">
        <f t="shared" si="222"/>
        <v>107636.72500000001</v>
      </c>
      <c r="N317" s="225">
        <f>AVERAGE(E317,G317,I317,K317)</f>
        <v>107636.72500000001</v>
      </c>
      <c r="O317" s="226">
        <f>1-E317/N317</f>
        <v>0.35513738456832467</v>
      </c>
      <c r="P317" s="226">
        <f>1-G317/N317</f>
        <v>0.3929952811180385</v>
      </c>
      <c r="Q317" s="226">
        <f>1-I317/N317</f>
        <v>-0.35455626320849132</v>
      </c>
      <c r="R317" s="226">
        <f>1-K317/N317</f>
        <v>-0.39357640247787162</v>
      </c>
      <c r="S317" s="227">
        <f>STDEV(E317,G317,I317,K317)</f>
        <v>46553.366007581353</v>
      </c>
      <c r="T317" s="228">
        <f t="shared" si="201"/>
        <v>154190.09100758136</v>
      </c>
      <c r="U317" s="228">
        <f t="shared" si="202"/>
        <v>61083.358992418653</v>
      </c>
      <c r="V317" s="227">
        <f>IF(AND(E317&lt;=$T317,E317&gt;=$U317),E317,"")</f>
        <v>69410.899999999994</v>
      </c>
      <c r="W317" s="227">
        <f>IF(AND(G317&lt;=$T317,G317&gt;=$U317),G317,"")</f>
        <v>65336</v>
      </c>
      <c r="X317" s="227">
        <f>IF(AND(I317&lt;=$T317,I317&gt;=$U317),I317,"")</f>
        <v>145800</v>
      </c>
      <c r="Y317" s="227">
        <f>IF(AND(K317&lt;=$T317,K317&gt;=$U317),K317,"")</f>
        <v>150000</v>
      </c>
      <c r="Z317" s="86">
        <f t="shared" si="203"/>
        <v>107636.72500000001</v>
      </c>
      <c r="AA317" s="229">
        <f t="shared" si="204"/>
        <v>4</v>
      </c>
      <c r="AB317" s="73" t="s">
        <v>863</v>
      </c>
      <c r="AC317" s="73"/>
      <c r="AD317" s="73"/>
      <c r="AE317" s="235">
        <v>30</v>
      </c>
      <c r="AF317" s="236">
        <f t="shared" si="205"/>
        <v>3229101.75</v>
      </c>
    </row>
    <row r="318" spans="1:32" s="61" customFormat="1" ht="273" customHeight="1" x14ac:dyDescent="0.2">
      <c r="A318" s="74" t="s">
        <v>618</v>
      </c>
      <c r="B318" s="116" t="s">
        <v>619</v>
      </c>
      <c r="C318" s="78" t="s">
        <v>20</v>
      </c>
      <c r="D318" s="189">
        <v>40</v>
      </c>
      <c r="E318" s="222">
        <v>179715.9</v>
      </c>
      <c r="F318" s="183">
        <f>+D318*E318</f>
        <v>7188636</v>
      </c>
      <c r="G318" s="191">
        <v>182191</v>
      </c>
      <c r="H318" s="184">
        <f>+D318*G318</f>
        <v>7287640</v>
      </c>
      <c r="I318" s="188">
        <v>233000</v>
      </c>
      <c r="J318" s="224">
        <f>+I318*D318</f>
        <v>9320000</v>
      </c>
      <c r="K318" s="192">
        <v>180000</v>
      </c>
      <c r="L318" s="220">
        <f>+K318*D318</f>
        <v>7200000</v>
      </c>
      <c r="M318" s="85">
        <f t="shared" si="222"/>
        <v>180635.63333333333</v>
      </c>
      <c r="N318" s="225">
        <f>AVERAGE(E318,G318,I318,K318)</f>
        <v>193726.72500000001</v>
      </c>
      <c r="O318" s="226">
        <f>1-E318/N318</f>
        <v>7.2322623530646113E-2</v>
      </c>
      <c r="P318" s="226">
        <f>1-G318/N318</f>
        <v>5.9546379055341991E-2</v>
      </c>
      <c r="Q318" s="226">
        <f>1-I318/N318</f>
        <v>-0.20272512736691328</v>
      </c>
      <c r="R318" s="226">
        <f>1-K318/N318</f>
        <v>7.0856124780925289E-2</v>
      </c>
      <c r="S318" s="227">
        <f>STDEV(E318,G318,I318,K318)</f>
        <v>26205.52916789064</v>
      </c>
      <c r="T318" s="228">
        <f t="shared" si="201"/>
        <v>219932.25416789064</v>
      </c>
      <c r="U318" s="228">
        <f t="shared" si="202"/>
        <v>167521.19583210937</v>
      </c>
      <c r="V318" s="227">
        <f>IF(AND(E318&lt;=$T318,E318&gt;=$U318),E318,"")</f>
        <v>179715.9</v>
      </c>
      <c r="W318" s="227">
        <f>IF(AND(G318&lt;=$T318,G318&gt;=$U318),G318,"")</f>
        <v>182191</v>
      </c>
      <c r="X318" s="227" t="str">
        <f>IF(AND(I318&lt;=$T318,I318&gt;=$U318),I318,"")</f>
        <v/>
      </c>
      <c r="Y318" s="227">
        <f>IF(AND(K318&lt;=$T318,K318&gt;=$U318),K318,"")</f>
        <v>180000</v>
      </c>
      <c r="Z318" s="86">
        <f t="shared" si="203"/>
        <v>180635.63333333333</v>
      </c>
      <c r="AA318" s="229">
        <f t="shared" si="204"/>
        <v>3</v>
      </c>
      <c r="AB318" s="73" t="s">
        <v>863</v>
      </c>
      <c r="AC318" s="73"/>
      <c r="AD318" s="73"/>
      <c r="AE318" s="235">
        <v>2</v>
      </c>
      <c r="AF318" s="236">
        <f t="shared" si="205"/>
        <v>361271.26666666666</v>
      </c>
    </row>
    <row r="319" spans="1:32" ht="15" hidden="1" x14ac:dyDescent="0.2">
      <c r="A319" s="5" t="s">
        <v>620</v>
      </c>
      <c r="B319" s="10" t="s">
        <v>621</v>
      </c>
      <c r="C319" s="11" t="s">
        <v>20</v>
      </c>
      <c r="D319" s="12">
        <v>40</v>
      </c>
      <c r="E319" s="36">
        <v>199283.5</v>
      </c>
      <c r="F319" s="35">
        <f>+D319*E319</f>
        <v>7971340</v>
      </c>
      <c r="G319" s="40">
        <v>216563</v>
      </c>
      <c r="H319" s="25">
        <f>+D319*G319</f>
        <v>8662520</v>
      </c>
      <c r="I319" s="16">
        <v>123500</v>
      </c>
      <c r="J319" s="17">
        <f>+I319*D319</f>
        <v>4940000</v>
      </c>
      <c r="K319" s="28">
        <v>180000</v>
      </c>
      <c r="L319" s="29">
        <f>+K319*D319</f>
        <v>7200000</v>
      </c>
      <c r="M319" s="47">
        <f t="shared" si="222"/>
        <v>198615.5</v>
      </c>
      <c r="N319" s="42">
        <f>AVERAGE(E319,G319,I319,K319)</f>
        <v>179836.625</v>
      </c>
      <c r="O319" s="43">
        <f>1-E319/N319</f>
        <v>-0.10813634319483034</v>
      </c>
      <c r="P319" s="43">
        <f>1-G319/N319</f>
        <v>-0.20422077538432459</v>
      </c>
      <c r="Q319" s="43">
        <f>1-I319/N319</f>
        <v>0.31326558202479615</v>
      </c>
      <c r="R319" s="43">
        <f>1-K319/N319</f>
        <v>-9.0846344564132764E-4</v>
      </c>
      <c r="S319" s="21">
        <f>STDEV(E319,G319,I319,K319)</f>
        <v>40418.022282506186</v>
      </c>
      <c r="T319" s="22">
        <f t="shared" si="201"/>
        <v>220254.64728250619</v>
      </c>
      <c r="U319" s="22">
        <f t="shared" si="202"/>
        <v>139418.60271749381</v>
      </c>
      <c r="V319" s="21">
        <f>IF(AND(E319&lt;=$T319,E319&gt;=$U319),E319,"")</f>
        <v>199283.5</v>
      </c>
      <c r="W319" s="21">
        <f>IF(AND(G319&lt;=$T319,G319&gt;=$U319),G319,"")</f>
        <v>216563</v>
      </c>
      <c r="X319" s="21" t="str">
        <f>IF(AND(I319&lt;=$T319,I319&gt;=$U319),I319,"")</f>
        <v/>
      </c>
      <c r="Y319" s="21">
        <f>IF(AND(K319&lt;=$T319,K319&gt;=$U319),K319,"")</f>
        <v>180000</v>
      </c>
      <c r="Z319" s="23">
        <f t="shared" si="203"/>
        <v>198615.5</v>
      </c>
      <c r="AA319" s="20">
        <f t="shared" si="204"/>
        <v>3</v>
      </c>
      <c r="AB319" s="1" t="s">
        <v>863</v>
      </c>
      <c r="AE319" s="53"/>
      <c r="AF319" s="57">
        <f t="shared" si="205"/>
        <v>0</v>
      </c>
    </row>
    <row r="320" spans="1:32" ht="15.75" hidden="1" x14ac:dyDescent="0.2">
      <c r="A320" s="8">
        <v>13</v>
      </c>
      <c r="B320" s="255" t="s">
        <v>622</v>
      </c>
      <c r="C320" s="255"/>
      <c r="D320" s="255"/>
      <c r="E320" s="255"/>
      <c r="F320" s="255"/>
      <c r="G320" s="49"/>
      <c r="H320" s="49"/>
      <c r="I320" s="49"/>
      <c r="J320" s="49"/>
      <c r="K320" s="49"/>
      <c r="L320" s="49"/>
      <c r="M320" s="26"/>
      <c r="N320" s="256"/>
      <c r="O320" s="257"/>
      <c r="P320" s="257"/>
      <c r="Q320" s="257"/>
      <c r="R320" s="257"/>
      <c r="S320" s="257"/>
      <c r="T320" s="257"/>
      <c r="U320" s="257"/>
      <c r="V320" s="257"/>
      <c r="W320" s="257"/>
      <c r="X320" s="257"/>
      <c r="Y320" s="257"/>
      <c r="Z320" s="257"/>
      <c r="AA320" s="258"/>
      <c r="AB320" s="1" t="s">
        <v>863</v>
      </c>
      <c r="AE320" s="53"/>
      <c r="AF320" s="57">
        <f t="shared" si="205"/>
        <v>0</v>
      </c>
    </row>
    <row r="321" spans="1:32" s="61" customFormat="1" ht="273" customHeight="1" x14ac:dyDescent="0.2">
      <c r="A321" s="74" t="s">
        <v>623</v>
      </c>
      <c r="B321" s="116" t="s">
        <v>624</v>
      </c>
      <c r="C321" s="77" t="s">
        <v>20</v>
      </c>
      <c r="D321" s="189">
        <v>100</v>
      </c>
      <c r="E321" s="222">
        <v>432100</v>
      </c>
      <c r="F321" s="183">
        <f>+D321*E321</f>
        <v>43210000</v>
      </c>
      <c r="G321" s="191">
        <v>409493</v>
      </c>
      <c r="H321" s="184">
        <f>+D321*G321</f>
        <v>40949300</v>
      </c>
      <c r="I321" s="188">
        <v>185000</v>
      </c>
      <c r="J321" s="224">
        <f>+I321*D321</f>
        <v>18500000</v>
      </c>
      <c r="K321" s="223"/>
      <c r="L321" s="220">
        <f>+K321*D321</f>
        <v>0</v>
      </c>
      <c r="M321" s="85">
        <f t="shared" si="222"/>
        <v>420796.5</v>
      </c>
      <c r="N321" s="225">
        <f>AVERAGE(E321,G321,I321,K321)</f>
        <v>342197.66666666669</v>
      </c>
      <c r="O321" s="226">
        <f>1-E321/N321</f>
        <v>-0.26272047442365176</v>
      </c>
      <c r="P321" s="226">
        <f>1-G321/N321</f>
        <v>-0.19665631852155618</v>
      </c>
      <c r="Q321" s="226">
        <f>1-I321/N321</f>
        <v>0.45937679294520806</v>
      </c>
      <c r="R321" s="226">
        <f>1-K321/N321</f>
        <v>1</v>
      </c>
      <c r="S321" s="227">
        <f>STDEV(E321,G321,I321,K321)</f>
        <v>136605.63281334098</v>
      </c>
      <c r="T321" s="228">
        <f t="shared" si="201"/>
        <v>478803.29948000767</v>
      </c>
      <c r="U321" s="228">
        <f t="shared" si="202"/>
        <v>205592.0338533257</v>
      </c>
      <c r="V321" s="227">
        <f>IF(AND(E321&lt;=$T321,E321&gt;=$U321),E321,"")</f>
        <v>432100</v>
      </c>
      <c r="W321" s="227">
        <f>IF(AND(G321&lt;=$T321,G321&gt;=$U321),G321,"")</f>
        <v>409493</v>
      </c>
      <c r="X321" s="227" t="str">
        <f>IF(AND(I321&lt;=$T321,I321&gt;=$U321),I321,"")</f>
        <v/>
      </c>
      <c r="Y321" s="227" t="str">
        <f>IF(AND(K321&lt;=$T321,K321&gt;=$U321),K321,"")</f>
        <v/>
      </c>
      <c r="Z321" s="86">
        <f t="shared" si="203"/>
        <v>420796.5</v>
      </c>
      <c r="AA321" s="229">
        <f t="shared" si="204"/>
        <v>2</v>
      </c>
      <c r="AB321" s="73" t="s">
        <v>863</v>
      </c>
      <c r="AC321" s="73"/>
      <c r="AD321" s="73"/>
      <c r="AE321" s="235">
        <v>1</v>
      </c>
      <c r="AF321" s="236">
        <f t="shared" si="205"/>
        <v>420796.5</v>
      </c>
    </row>
    <row r="322" spans="1:32" s="61" customFormat="1" ht="273" customHeight="1" x14ac:dyDescent="0.2">
      <c r="A322" s="74" t="s">
        <v>625</v>
      </c>
      <c r="B322" s="116" t="s">
        <v>626</v>
      </c>
      <c r="C322" s="78" t="s">
        <v>20</v>
      </c>
      <c r="D322" s="189">
        <v>1</v>
      </c>
      <c r="E322" s="222">
        <v>201472</v>
      </c>
      <c r="F322" s="183">
        <f>+D322*E322</f>
        <v>201472</v>
      </c>
      <c r="G322" s="191">
        <v>217508</v>
      </c>
      <c r="H322" s="184">
        <f>+D322*G322</f>
        <v>217508</v>
      </c>
      <c r="I322" s="188">
        <v>895000</v>
      </c>
      <c r="J322" s="224">
        <f>+I322*D322</f>
        <v>895000</v>
      </c>
      <c r="K322" s="223"/>
      <c r="L322" s="220">
        <f>+K322*D322</f>
        <v>0</v>
      </c>
      <c r="M322" s="85">
        <f t="shared" si="222"/>
        <v>209490</v>
      </c>
      <c r="N322" s="225">
        <f>AVERAGE(E322,G322,I322,K322)</f>
        <v>437993.33333333331</v>
      </c>
      <c r="O322" s="226">
        <f>1-E322/N322</f>
        <v>0.54001126348955086</v>
      </c>
      <c r="P322" s="226">
        <f>1-G322/N322</f>
        <v>0.50339883407662223</v>
      </c>
      <c r="Q322" s="226">
        <f>1-I322/N322</f>
        <v>-1.0434100975661731</v>
      </c>
      <c r="R322" s="226">
        <f>1-K322/N322</f>
        <v>1</v>
      </c>
      <c r="S322" s="227">
        <f>STDEV(E322,G322,I322,K322)</f>
        <v>395860.59207419638</v>
      </c>
      <c r="T322" s="228">
        <f t="shared" si="201"/>
        <v>833853.92540752969</v>
      </c>
      <c r="U322" s="228">
        <f t="shared" si="202"/>
        <v>42132.741259136936</v>
      </c>
      <c r="V322" s="227">
        <f>IF(AND(E322&lt;=$T322,E322&gt;=$U322),E322,"")</f>
        <v>201472</v>
      </c>
      <c r="W322" s="227">
        <f>IF(AND(G322&lt;=$T322,G322&gt;=$U322),G322,"")</f>
        <v>217508</v>
      </c>
      <c r="X322" s="227" t="str">
        <f>IF(AND(I322&lt;=$T322,I322&gt;=$U322),I322,"")</f>
        <v/>
      </c>
      <c r="Y322" s="227" t="str">
        <f>IF(AND(K322&lt;=$T322,K322&gt;=$U322),K322,"")</f>
        <v/>
      </c>
      <c r="Z322" s="86">
        <f t="shared" si="203"/>
        <v>209490</v>
      </c>
      <c r="AA322" s="229">
        <f t="shared" si="204"/>
        <v>2</v>
      </c>
      <c r="AB322" s="73" t="s">
        <v>863</v>
      </c>
      <c r="AC322" s="73"/>
      <c r="AD322" s="73"/>
      <c r="AE322" s="235">
        <v>1</v>
      </c>
      <c r="AF322" s="236">
        <f t="shared" si="205"/>
        <v>209490</v>
      </c>
    </row>
    <row r="323" spans="1:32" ht="89.25" hidden="1" x14ac:dyDescent="0.2">
      <c r="A323" s="5" t="s">
        <v>627</v>
      </c>
      <c r="B323" s="10" t="s">
        <v>628</v>
      </c>
      <c r="C323" s="9" t="s">
        <v>20</v>
      </c>
      <c r="D323" s="12">
        <v>1</v>
      </c>
      <c r="E323" s="36">
        <v>547160</v>
      </c>
      <c r="F323" s="35">
        <f>+D323*E323</f>
        <v>547160</v>
      </c>
      <c r="G323" s="40">
        <v>532612</v>
      </c>
      <c r="H323" s="25">
        <f>+D323*G323</f>
        <v>532612</v>
      </c>
      <c r="I323" s="15">
        <v>1458000</v>
      </c>
      <c r="J323" s="17">
        <f>+I323*D323</f>
        <v>1458000</v>
      </c>
      <c r="K323" s="31"/>
      <c r="L323" s="29">
        <f>+K323*D323</f>
        <v>0</v>
      </c>
      <c r="M323" s="47">
        <f t="shared" si="222"/>
        <v>539886</v>
      </c>
      <c r="N323" s="42">
        <f>AVERAGE(E323,G323,I323,K323)</f>
        <v>845924</v>
      </c>
      <c r="O323" s="43">
        <f>1-E323/N323</f>
        <v>0.35318066398399861</v>
      </c>
      <c r="P323" s="43">
        <f>1-G323/N323</f>
        <v>0.37037842643074315</v>
      </c>
      <c r="Q323" s="43">
        <f>1-I323/N323</f>
        <v>-0.72355909041474176</v>
      </c>
      <c r="R323" s="43">
        <f>1-K323/N323</f>
        <v>1</v>
      </c>
      <c r="S323" s="21">
        <f>STDEV(E323,G323,I323,K323)</f>
        <v>530123.27189815009</v>
      </c>
      <c r="T323" s="22">
        <f t="shared" si="201"/>
        <v>1376047.27189815</v>
      </c>
      <c r="U323" s="22">
        <f t="shared" si="202"/>
        <v>315800.72810184991</v>
      </c>
      <c r="V323" s="21">
        <f>IF(AND(E323&lt;=$T323,E323&gt;=$U323),E323,"")</f>
        <v>547160</v>
      </c>
      <c r="W323" s="21">
        <f>IF(AND(G323&lt;=$T323,G323&gt;=$U323),G323,"")</f>
        <v>532612</v>
      </c>
      <c r="X323" s="21" t="str">
        <f>IF(AND(I323&lt;=$T323,I323&gt;=$U323),I323,"")</f>
        <v/>
      </c>
      <c r="Y323" s="21" t="str">
        <f>IF(AND(K323&lt;=$T323,K323&gt;=$U323),K323,"")</f>
        <v/>
      </c>
      <c r="Z323" s="23">
        <f t="shared" si="203"/>
        <v>539886</v>
      </c>
      <c r="AA323" s="20">
        <f t="shared" si="204"/>
        <v>2</v>
      </c>
      <c r="AB323" s="1" t="s">
        <v>863</v>
      </c>
      <c r="AE323" s="53"/>
      <c r="AF323" s="57">
        <f t="shared" si="205"/>
        <v>0</v>
      </c>
    </row>
    <row r="324" spans="1:32" s="61" customFormat="1" ht="273" customHeight="1" x14ac:dyDescent="0.2">
      <c r="A324" s="79" t="s">
        <v>629</v>
      </c>
      <c r="B324" s="116" t="s">
        <v>630</v>
      </c>
      <c r="C324" s="77" t="s">
        <v>20</v>
      </c>
      <c r="D324" s="189">
        <v>1</v>
      </c>
      <c r="E324" s="222">
        <v>74272</v>
      </c>
      <c r="F324" s="183">
        <f>+D324*E324</f>
        <v>74272</v>
      </c>
      <c r="G324" s="191">
        <v>77997</v>
      </c>
      <c r="H324" s="184">
        <f>+D324*G324</f>
        <v>77997</v>
      </c>
      <c r="I324" s="188">
        <v>158000</v>
      </c>
      <c r="J324" s="224">
        <f>+I324*D324</f>
        <v>158000</v>
      </c>
      <c r="K324" s="223"/>
      <c r="L324" s="220">
        <f>+K324*D324</f>
        <v>0</v>
      </c>
      <c r="M324" s="85">
        <f t="shared" si="222"/>
        <v>76134.5</v>
      </c>
      <c r="N324" s="225">
        <f>AVERAGE(E324,G324,I324,K324)</f>
        <v>103423</v>
      </c>
      <c r="O324" s="226">
        <f>1-E324/N324</f>
        <v>0.28186186824980908</v>
      </c>
      <c r="P324" s="226">
        <f>1-G324/N324</f>
        <v>0.24584473473018575</v>
      </c>
      <c r="Q324" s="226">
        <f>1-I324/N324</f>
        <v>-0.52770660297999483</v>
      </c>
      <c r="R324" s="226">
        <f>1-K324/N324</f>
        <v>1</v>
      </c>
      <c r="S324" s="227">
        <f>STDEV(E324,G324,I324,K324)</f>
        <v>47301.750527861019</v>
      </c>
      <c r="T324" s="228">
        <f t="shared" si="201"/>
        <v>150724.750527861</v>
      </c>
      <c r="U324" s="228">
        <f t="shared" si="202"/>
        <v>56121.249472138981</v>
      </c>
      <c r="V324" s="227">
        <f>IF(AND(E324&lt;=$T324,E324&gt;=$U324),E324,"")</f>
        <v>74272</v>
      </c>
      <c r="W324" s="227">
        <f>IF(AND(G324&lt;=$T324,G324&gt;=$U324),G324,"")</f>
        <v>77997</v>
      </c>
      <c r="X324" s="227" t="str">
        <f>IF(AND(I324&lt;=$T324,I324&gt;=$U324),I324,"")</f>
        <v/>
      </c>
      <c r="Y324" s="227" t="str">
        <f>IF(AND(K324&lt;=$T324,K324&gt;=$U324),K324,"")</f>
        <v/>
      </c>
      <c r="Z324" s="86">
        <f t="shared" si="203"/>
        <v>76134.5</v>
      </c>
      <c r="AA324" s="229">
        <f t="shared" si="204"/>
        <v>2</v>
      </c>
      <c r="AB324" s="73" t="s">
        <v>863</v>
      </c>
      <c r="AC324" s="73"/>
      <c r="AD324" s="73"/>
      <c r="AE324" s="235">
        <v>20</v>
      </c>
      <c r="AF324" s="236">
        <f t="shared" si="205"/>
        <v>1522690</v>
      </c>
    </row>
    <row r="325" spans="1:32" s="61" customFormat="1" ht="273" customHeight="1" x14ac:dyDescent="0.2">
      <c r="A325" s="74" t="s">
        <v>631</v>
      </c>
      <c r="B325" s="116" t="s">
        <v>632</v>
      </c>
      <c r="C325" s="77" t="s">
        <v>20</v>
      </c>
      <c r="D325" s="189">
        <v>1</v>
      </c>
      <c r="E325" s="222">
        <v>191806</v>
      </c>
      <c r="F325" s="183">
        <f>+D325*E325</f>
        <v>191806</v>
      </c>
      <c r="G325" s="191">
        <v>189730</v>
      </c>
      <c r="H325" s="184">
        <f>+D325*G325</f>
        <v>189730</v>
      </c>
      <c r="I325" s="188">
        <v>158000</v>
      </c>
      <c r="J325" s="224">
        <f>+I325*D325</f>
        <v>158000</v>
      </c>
      <c r="K325" s="223"/>
      <c r="L325" s="220">
        <f>+K325*D325</f>
        <v>0</v>
      </c>
      <c r="M325" s="85">
        <f t="shared" ref="M325:M327" si="237">IF(AA325&gt;=3,Z325,N325)</f>
        <v>179845.33333333334</v>
      </c>
      <c r="N325" s="230">
        <f>AVERAGE(E325,G325,I325,K325)</f>
        <v>179845.33333333334</v>
      </c>
      <c r="O325" s="226">
        <f>1-E325/N325</f>
        <v>-6.6505293437323809E-2</v>
      </c>
      <c r="P325" s="226">
        <f>1-G325/N325</f>
        <v>-5.4962041457845112E-2</v>
      </c>
      <c r="Q325" s="226">
        <f>1-I325/N325</f>
        <v>0.12146733489516925</v>
      </c>
      <c r="R325" s="226">
        <f>1-K325/N325</f>
        <v>1</v>
      </c>
      <c r="S325" s="227">
        <f>STDEV(E325,G325,I325,K325)</f>
        <v>18947.06798777408</v>
      </c>
      <c r="T325" s="228">
        <f t="shared" si="201"/>
        <v>198792.40132110743</v>
      </c>
      <c r="U325" s="228">
        <f t="shared" si="202"/>
        <v>160898.26534555925</v>
      </c>
      <c r="V325" s="227">
        <f>IF(AND(E325&lt;=$T325,E325&gt;=$U325),E325,"")</f>
        <v>191806</v>
      </c>
      <c r="W325" s="227">
        <f>IF(AND(G325&lt;=$T325,G325&gt;=$U325),G325,"")</f>
        <v>189730</v>
      </c>
      <c r="X325" s="227" t="str">
        <f>IF(AND(I325&lt;=$T325,I325&gt;=$U325),I325,"")</f>
        <v/>
      </c>
      <c r="Y325" s="227" t="str">
        <f>IF(AND(K325&lt;=$T325,K325&gt;=$U325),K325,"")</f>
        <v/>
      </c>
      <c r="Z325" s="86">
        <f t="shared" si="203"/>
        <v>190768</v>
      </c>
      <c r="AA325" s="229">
        <f t="shared" si="204"/>
        <v>2</v>
      </c>
      <c r="AB325" s="73" t="s">
        <v>873</v>
      </c>
      <c r="AC325" s="73"/>
      <c r="AD325" s="73"/>
      <c r="AE325" s="235">
        <v>5</v>
      </c>
      <c r="AF325" s="236">
        <f t="shared" si="205"/>
        <v>899226.66666666674</v>
      </c>
    </row>
    <row r="326" spans="1:32" ht="15.75" hidden="1" x14ac:dyDescent="0.2">
      <c r="A326" s="8">
        <v>14</v>
      </c>
      <c r="B326" s="255" t="s">
        <v>633</v>
      </c>
      <c r="C326" s="255"/>
      <c r="D326" s="255"/>
      <c r="E326" s="255"/>
      <c r="F326" s="255"/>
      <c r="G326" s="49"/>
      <c r="H326" s="49"/>
      <c r="I326" s="49"/>
      <c r="J326" s="49"/>
      <c r="K326" s="49"/>
      <c r="L326" s="49"/>
      <c r="M326" s="26"/>
      <c r="N326" s="256"/>
      <c r="O326" s="257"/>
      <c r="P326" s="257"/>
      <c r="Q326" s="257"/>
      <c r="R326" s="257"/>
      <c r="S326" s="257"/>
      <c r="T326" s="257"/>
      <c r="U326" s="257"/>
      <c r="V326" s="257"/>
      <c r="W326" s="257"/>
      <c r="X326" s="257"/>
      <c r="Y326" s="257"/>
      <c r="Z326" s="257"/>
      <c r="AA326" s="258"/>
      <c r="AB326" s="1" t="s">
        <v>863</v>
      </c>
      <c r="AE326" s="53"/>
      <c r="AF326" s="57">
        <f t="shared" si="205"/>
        <v>0</v>
      </c>
    </row>
    <row r="327" spans="1:32" s="61" customFormat="1" ht="273" customHeight="1" x14ac:dyDescent="0.2">
      <c r="A327" s="74" t="s">
        <v>634</v>
      </c>
      <c r="B327" s="116" t="s">
        <v>635</v>
      </c>
      <c r="C327" s="77" t="s">
        <v>20</v>
      </c>
      <c r="D327" s="189">
        <v>1</v>
      </c>
      <c r="E327" s="222">
        <v>330000</v>
      </c>
      <c r="F327" s="183">
        <f>+D327*E327</f>
        <v>330000</v>
      </c>
      <c r="G327" s="191">
        <v>359381</v>
      </c>
      <c r="H327" s="184">
        <f>+D327*G327</f>
        <v>359381</v>
      </c>
      <c r="I327" s="188">
        <v>5900000</v>
      </c>
      <c r="J327" s="224">
        <f>+I327*D327</f>
        <v>5900000</v>
      </c>
      <c r="K327" s="192">
        <v>1500000</v>
      </c>
      <c r="L327" s="220">
        <f>+K327*D327</f>
        <v>1500000</v>
      </c>
      <c r="M327" s="193">
        <f t="shared" si="237"/>
        <v>729793.66666666663</v>
      </c>
      <c r="N327" s="225">
        <f>AVERAGE(E327,G327,I327,K327)</f>
        <v>2022345.25</v>
      </c>
      <c r="O327" s="226">
        <f>1-E327/N327</f>
        <v>0.83682311415422261</v>
      </c>
      <c r="P327" s="226">
        <f>1-G327/N327</f>
        <v>0.82229493208442028</v>
      </c>
      <c r="Q327" s="226">
        <f>1-I327/N327</f>
        <v>-1.9174049287578372</v>
      </c>
      <c r="R327" s="226">
        <f>1-K327/N327</f>
        <v>0.25828688251919396</v>
      </c>
      <c r="S327" s="227">
        <f>STDEV(E327,G327,I327,K327)</f>
        <v>2641876.4456581958</v>
      </c>
      <c r="T327" s="228">
        <f t="shared" si="201"/>
        <v>4664221.6956581958</v>
      </c>
      <c r="U327" s="228">
        <f t="shared" si="202"/>
        <v>-619531.19565819576</v>
      </c>
      <c r="V327" s="227">
        <f>IF(AND(E327&lt;=$T327,E327&gt;=$U327),E327,"")</f>
        <v>330000</v>
      </c>
      <c r="W327" s="227">
        <f>IF(AND(G327&lt;=$T327,G327&gt;=$U327),G327,"")</f>
        <v>359381</v>
      </c>
      <c r="X327" s="227" t="str">
        <f>IF(AND(I327&lt;=$T327,I327&gt;=$U327),I327,"")</f>
        <v/>
      </c>
      <c r="Y327" s="227">
        <f>IF(AND(K327&lt;=$T327,K327&gt;=$U327),K327,"")</f>
        <v>1500000</v>
      </c>
      <c r="Z327" s="86">
        <f t="shared" si="203"/>
        <v>729793.66666666663</v>
      </c>
      <c r="AA327" s="229">
        <f t="shared" si="204"/>
        <v>3</v>
      </c>
      <c r="AB327" s="73" t="s">
        <v>863</v>
      </c>
      <c r="AC327" s="73"/>
      <c r="AD327" s="73"/>
      <c r="AE327" s="235">
        <v>1</v>
      </c>
      <c r="AF327" s="236">
        <f t="shared" si="205"/>
        <v>729793.66666666663</v>
      </c>
    </row>
    <row r="328" spans="1:32" ht="15.75" hidden="1" x14ac:dyDescent="0.2">
      <c r="A328" s="8">
        <v>15</v>
      </c>
      <c r="B328" s="255" t="s">
        <v>636</v>
      </c>
      <c r="C328" s="255"/>
      <c r="D328" s="255"/>
      <c r="E328" s="255"/>
      <c r="F328" s="255"/>
      <c r="G328" s="49"/>
      <c r="H328" s="49"/>
      <c r="I328" s="49"/>
      <c r="J328" s="49"/>
      <c r="K328" s="49"/>
      <c r="L328" s="49"/>
      <c r="M328" s="26"/>
      <c r="N328" s="256"/>
      <c r="O328" s="257"/>
      <c r="P328" s="257"/>
      <c r="Q328" s="257"/>
      <c r="R328" s="257"/>
      <c r="S328" s="257"/>
      <c r="T328" s="257"/>
      <c r="U328" s="257"/>
      <c r="V328" s="257"/>
      <c r="W328" s="257"/>
      <c r="X328" s="257"/>
      <c r="Y328" s="257"/>
      <c r="Z328" s="257"/>
      <c r="AA328" s="258"/>
      <c r="AB328" s="1" t="s">
        <v>863</v>
      </c>
      <c r="AE328" s="53"/>
      <c r="AF328" s="57">
        <f t="shared" si="205"/>
        <v>0</v>
      </c>
    </row>
    <row r="329" spans="1:32" ht="63.75" hidden="1" x14ac:dyDescent="0.2">
      <c r="A329" s="5" t="s">
        <v>637</v>
      </c>
      <c r="B329" s="10" t="s">
        <v>638</v>
      </c>
      <c r="C329" s="9" t="s">
        <v>20</v>
      </c>
      <c r="D329" s="12">
        <v>1</v>
      </c>
      <c r="E329" s="36">
        <v>118500000</v>
      </c>
      <c r="F329" s="35">
        <f t="shared" ref="F329:F335" si="238">+D329*E329</f>
        <v>118500000</v>
      </c>
      <c r="G329" s="40">
        <v>108188250</v>
      </c>
      <c r="H329" s="25">
        <f t="shared" ref="H329:H335" si="239">+D329*G329</f>
        <v>108188250</v>
      </c>
      <c r="I329" s="16">
        <v>92000000</v>
      </c>
      <c r="J329" s="17">
        <f t="shared" ref="J329:J335" si="240">+I329*D329</f>
        <v>92000000</v>
      </c>
      <c r="K329" s="31"/>
      <c r="L329" s="29">
        <f t="shared" ref="L329:L335" si="241">+K329*D329</f>
        <v>0</v>
      </c>
      <c r="M329" s="47">
        <f t="shared" ref="M329:M330" si="242">IF(AA329&gt;=3,Z329,N329)</f>
        <v>106229416.66666667</v>
      </c>
      <c r="N329" s="46">
        <f t="shared" ref="N329:N335" si="243">AVERAGE(E329,G329,I329,K329)</f>
        <v>106229416.66666667</v>
      </c>
      <c r="O329" s="43">
        <f t="shared" ref="O329:O335" si="244">1-E329/N329</f>
        <v>-0.11551022041132675</v>
      </c>
      <c r="P329" s="43">
        <f t="shared" ref="P329:P335" si="245">1-G329/N329</f>
        <v>-1.8439650661735918E-2</v>
      </c>
      <c r="Q329" s="43">
        <f t="shared" ref="Q329:Q335" si="246">1-I329/N329</f>
        <v>0.13394987107306278</v>
      </c>
      <c r="R329" s="43">
        <f t="shared" ref="R329:R335" si="247">1-K329/N329</f>
        <v>1</v>
      </c>
      <c r="S329" s="21">
        <f t="shared" ref="S329:S335" si="248">STDEV(E329,G329,I329,K329)</f>
        <v>13358153.727998268</v>
      </c>
      <c r="T329" s="22">
        <f t="shared" si="201"/>
        <v>119587570.39466494</v>
      </c>
      <c r="U329" s="22">
        <f t="shared" si="202"/>
        <v>92871262.9386684</v>
      </c>
      <c r="V329" s="21">
        <f t="shared" ref="V329:V335" si="249">IF(AND(E329&lt;=$T329,E329&gt;=$U329),E329,"")</f>
        <v>118500000</v>
      </c>
      <c r="W329" s="21">
        <f t="shared" ref="W329:W335" si="250">IF(AND(G329&lt;=$T329,G329&gt;=$U329),G329,"")</f>
        <v>108188250</v>
      </c>
      <c r="X329" s="21" t="str">
        <f t="shared" ref="X329:X335" si="251">IF(AND(I329&lt;=$T329,I329&gt;=$U329),I329,"")</f>
        <v/>
      </c>
      <c r="Y329" s="21" t="str">
        <f t="shared" ref="Y329:Y335" si="252">IF(AND(K329&lt;=$T329,K329&gt;=$U329),K329,"")</f>
        <v/>
      </c>
      <c r="Z329" s="23">
        <f t="shared" si="203"/>
        <v>113344125</v>
      </c>
      <c r="AA329" s="20">
        <f t="shared" si="204"/>
        <v>2</v>
      </c>
      <c r="AB329" s="1" t="s">
        <v>873</v>
      </c>
      <c r="AE329" s="53"/>
      <c r="AF329" s="57">
        <f t="shared" si="205"/>
        <v>0</v>
      </c>
    </row>
    <row r="330" spans="1:32" ht="38.25" hidden="1" x14ac:dyDescent="0.2">
      <c r="A330" s="5" t="s">
        <v>639</v>
      </c>
      <c r="B330" s="10" t="s">
        <v>640</v>
      </c>
      <c r="C330" s="9" t="s">
        <v>20</v>
      </c>
      <c r="D330" s="12">
        <v>1</v>
      </c>
      <c r="E330" s="36">
        <v>128500000</v>
      </c>
      <c r="F330" s="35">
        <f t="shared" si="238"/>
        <v>128500000</v>
      </c>
      <c r="G330" s="40">
        <v>123202397</v>
      </c>
      <c r="H330" s="25">
        <f t="shared" si="239"/>
        <v>123202397</v>
      </c>
      <c r="I330" s="15">
        <v>106500000</v>
      </c>
      <c r="J330" s="17">
        <f t="shared" si="240"/>
        <v>106500000</v>
      </c>
      <c r="K330" s="31"/>
      <c r="L330" s="29">
        <f t="shared" si="241"/>
        <v>0</v>
      </c>
      <c r="M330" s="47">
        <f t="shared" si="242"/>
        <v>119400799</v>
      </c>
      <c r="N330" s="46">
        <f t="shared" si="243"/>
        <v>119400799</v>
      </c>
      <c r="O330" s="43">
        <f t="shared" si="244"/>
        <v>-7.6207203605061391E-2</v>
      </c>
      <c r="P330" s="43">
        <f t="shared" si="245"/>
        <v>-3.1838966169732252E-2</v>
      </c>
      <c r="Q330" s="43">
        <f t="shared" si="246"/>
        <v>0.10804616977479353</v>
      </c>
      <c r="R330" s="43">
        <f t="shared" si="247"/>
        <v>1</v>
      </c>
      <c r="S330" s="21">
        <f t="shared" si="248"/>
        <v>11482121.342121542</v>
      </c>
      <c r="T330" s="22">
        <f t="shared" si="201"/>
        <v>130882920.34212154</v>
      </c>
      <c r="U330" s="22">
        <f t="shared" si="202"/>
        <v>107918677.65787846</v>
      </c>
      <c r="V330" s="21">
        <f t="shared" si="249"/>
        <v>128500000</v>
      </c>
      <c r="W330" s="21">
        <f t="shared" si="250"/>
        <v>123202397</v>
      </c>
      <c r="X330" s="21" t="str">
        <f t="shared" si="251"/>
        <v/>
      </c>
      <c r="Y330" s="21" t="str">
        <f t="shared" si="252"/>
        <v/>
      </c>
      <c r="Z330" s="23">
        <f t="shared" si="203"/>
        <v>125851198.5</v>
      </c>
      <c r="AA330" s="20">
        <f t="shared" si="204"/>
        <v>2</v>
      </c>
      <c r="AB330" s="1" t="s">
        <v>873</v>
      </c>
      <c r="AE330" s="53"/>
      <c r="AF330" s="57">
        <f t="shared" si="205"/>
        <v>0</v>
      </c>
    </row>
    <row r="331" spans="1:32" ht="25.5" hidden="1" x14ac:dyDescent="0.2">
      <c r="A331" s="5" t="s">
        <v>641</v>
      </c>
      <c r="B331" s="10" t="s">
        <v>642</v>
      </c>
      <c r="C331" s="9" t="s">
        <v>20</v>
      </c>
      <c r="D331" s="12">
        <v>1</v>
      </c>
      <c r="E331" s="36">
        <v>12700000</v>
      </c>
      <c r="F331" s="35">
        <f t="shared" si="238"/>
        <v>12700000</v>
      </c>
      <c r="G331" s="40">
        <v>12685855</v>
      </c>
      <c r="H331" s="25">
        <f t="shared" si="239"/>
        <v>12685855</v>
      </c>
      <c r="I331" s="16">
        <v>10580000</v>
      </c>
      <c r="J331" s="17">
        <f t="shared" si="240"/>
        <v>10580000</v>
      </c>
      <c r="K331" s="28">
        <v>41900000</v>
      </c>
      <c r="L331" s="29">
        <f t="shared" si="241"/>
        <v>41900000</v>
      </c>
      <c r="M331" s="47">
        <f t="shared" ref="M331:M349" si="253">Z331</f>
        <v>11988618.333333334</v>
      </c>
      <c r="N331" s="42">
        <f t="shared" si="243"/>
        <v>19466463.75</v>
      </c>
      <c r="O331" s="43">
        <f t="shared" si="244"/>
        <v>0.34759593919568466</v>
      </c>
      <c r="P331" s="43">
        <f t="shared" si="245"/>
        <v>0.34832257348230489</v>
      </c>
      <c r="Q331" s="43">
        <f t="shared" si="246"/>
        <v>0.45650118399136563</v>
      </c>
      <c r="R331" s="43">
        <f t="shared" si="247"/>
        <v>-1.1524196966693552</v>
      </c>
      <c r="S331" s="21">
        <f t="shared" si="248"/>
        <v>14988823.31784552</v>
      </c>
      <c r="T331" s="22">
        <f t="shared" si="201"/>
        <v>34455287.067845523</v>
      </c>
      <c r="U331" s="22">
        <f t="shared" si="202"/>
        <v>4477640.4321544804</v>
      </c>
      <c r="V331" s="21">
        <f t="shared" si="249"/>
        <v>12700000</v>
      </c>
      <c r="W331" s="21">
        <f t="shared" si="250"/>
        <v>12685855</v>
      </c>
      <c r="X331" s="21">
        <f t="shared" si="251"/>
        <v>10580000</v>
      </c>
      <c r="Y331" s="21" t="str">
        <f t="shared" si="252"/>
        <v/>
      </c>
      <c r="Z331" s="23">
        <f t="shared" si="203"/>
        <v>11988618.333333334</v>
      </c>
      <c r="AA331" s="20">
        <f t="shared" si="204"/>
        <v>3</v>
      </c>
      <c r="AB331" s="1" t="s">
        <v>863</v>
      </c>
      <c r="AE331" s="53"/>
      <c r="AF331" s="57">
        <f t="shared" si="205"/>
        <v>0</v>
      </c>
    </row>
    <row r="332" spans="1:32" ht="25.5" hidden="1" x14ac:dyDescent="0.2">
      <c r="A332" s="5" t="s">
        <v>643</v>
      </c>
      <c r="B332" s="10" t="s">
        <v>644</v>
      </c>
      <c r="C332" s="9" t="s">
        <v>20</v>
      </c>
      <c r="D332" s="12">
        <v>1</v>
      </c>
      <c r="E332" s="36">
        <v>22000000</v>
      </c>
      <c r="F332" s="35">
        <f t="shared" si="238"/>
        <v>22000000</v>
      </c>
      <c r="G332" s="40">
        <v>22133211</v>
      </c>
      <c r="H332" s="25">
        <f t="shared" si="239"/>
        <v>22133211</v>
      </c>
      <c r="I332" s="16">
        <v>21750000</v>
      </c>
      <c r="J332" s="17">
        <f t="shared" si="240"/>
        <v>21750000</v>
      </c>
      <c r="K332" s="28">
        <v>87400000</v>
      </c>
      <c r="L332" s="29">
        <f t="shared" si="241"/>
        <v>87400000</v>
      </c>
      <c r="M332" s="47">
        <f t="shared" si="253"/>
        <v>21961070.333333332</v>
      </c>
      <c r="N332" s="42">
        <f t="shared" si="243"/>
        <v>38320802.75</v>
      </c>
      <c r="O332" s="43">
        <f t="shared" si="244"/>
        <v>0.42589929173652297</v>
      </c>
      <c r="P332" s="43">
        <f t="shared" si="245"/>
        <v>0.42242308585250088</v>
      </c>
      <c r="Q332" s="43">
        <f t="shared" si="246"/>
        <v>0.43242316342133513</v>
      </c>
      <c r="R332" s="43">
        <f t="shared" si="247"/>
        <v>-1.2807455410103588</v>
      </c>
      <c r="S332" s="21">
        <f t="shared" si="248"/>
        <v>32719850.425253525</v>
      </c>
      <c r="T332" s="22">
        <f t="shared" si="201"/>
        <v>71040653.175253525</v>
      </c>
      <c r="U332" s="22">
        <f t="shared" si="202"/>
        <v>5600952.3247464746</v>
      </c>
      <c r="V332" s="21">
        <f t="shared" si="249"/>
        <v>22000000</v>
      </c>
      <c r="W332" s="21">
        <f t="shared" si="250"/>
        <v>22133211</v>
      </c>
      <c r="X332" s="21">
        <f t="shared" si="251"/>
        <v>21750000</v>
      </c>
      <c r="Y332" s="21" t="str">
        <f t="shared" si="252"/>
        <v/>
      </c>
      <c r="Z332" s="23">
        <f t="shared" si="203"/>
        <v>21961070.333333332</v>
      </c>
      <c r="AA332" s="20">
        <f t="shared" si="204"/>
        <v>3</v>
      </c>
      <c r="AB332" s="1" t="s">
        <v>863</v>
      </c>
      <c r="AE332" s="53"/>
      <c r="AF332" s="57">
        <f t="shared" si="205"/>
        <v>0</v>
      </c>
    </row>
    <row r="333" spans="1:32" ht="25.5" hidden="1" x14ac:dyDescent="0.2">
      <c r="A333" s="5" t="s">
        <v>645</v>
      </c>
      <c r="B333" s="10" t="s">
        <v>646</v>
      </c>
      <c r="C333" s="9" t="s">
        <v>20</v>
      </c>
      <c r="D333" s="12">
        <v>1</v>
      </c>
      <c r="E333" s="36">
        <v>32700000</v>
      </c>
      <c r="F333" s="35">
        <f t="shared" si="238"/>
        <v>32700000</v>
      </c>
      <c r="G333" s="40">
        <v>31492381</v>
      </c>
      <c r="H333" s="25">
        <f t="shared" si="239"/>
        <v>31492381</v>
      </c>
      <c r="I333" s="16">
        <v>46000000</v>
      </c>
      <c r="J333" s="17">
        <f t="shared" si="240"/>
        <v>46000000</v>
      </c>
      <c r="K333" s="28">
        <v>143500000</v>
      </c>
      <c r="L333" s="29">
        <f t="shared" si="241"/>
        <v>143500000</v>
      </c>
      <c r="M333" s="47">
        <f t="shared" si="253"/>
        <v>36730793.666666664</v>
      </c>
      <c r="N333" s="42">
        <f t="shared" si="243"/>
        <v>63423095.25</v>
      </c>
      <c r="O333" s="43">
        <f t="shared" si="244"/>
        <v>0.48441494583158173</v>
      </c>
      <c r="P333" s="43">
        <f t="shared" si="245"/>
        <v>0.50345562801903776</v>
      </c>
      <c r="Q333" s="43">
        <f t="shared" si="246"/>
        <v>0.27471215621568079</v>
      </c>
      <c r="R333" s="43">
        <f t="shared" si="247"/>
        <v>-1.2625827300663004</v>
      </c>
      <c r="S333" s="21">
        <f t="shared" si="248"/>
        <v>53787712.403134324</v>
      </c>
      <c r="T333" s="22">
        <f t="shared" ref="T333:T396" si="254">N333+S333</f>
        <v>117210807.65313432</v>
      </c>
      <c r="U333" s="22">
        <f t="shared" ref="U333:U396" si="255">N333-S333</f>
        <v>9635382.8468656763</v>
      </c>
      <c r="V333" s="21">
        <f t="shared" si="249"/>
        <v>32700000</v>
      </c>
      <c r="W333" s="21">
        <f t="shared" si="250"/>
        <v>31492381</v>
      </c>
      <c r="X333" s="21">
        <f t="shared" si="251"/>
        <v>46000000</v>
      </c>
      <c r="Y333" s="21" t="str">
        <f t="shared" si="252"/>
        <v/>
      </c>
      <c r="Z333" s="23">
        <f t="shared" ref="Z333:Z396" si="256">AVERAGE(V333:Y333)</f>
        <v>36730793.666666664</v>
      </c>
      <c r="AA333" s="20">
        <f t="shared" ref="AA333:AA396" si="257">COUNT(V333:Y333)</f>
        <v>3</v>
      </c>
      <c r="AB333" s="1" t="s">
        <v>863</v>
      </c>
      <c r="AE333" s="53"/>
      <c r="AF333" s="57">
        <f t="shared" ref="AF333:AF396" si="258">+AE333*M333</f>
        <v>0</v>
      </c>
    </row>
    <row r="334" spans="1:32" ht="25.5" hidden="1" x14ac:dyDescent="0.2">
      <c r="A334" s="5" t="s">
        <v>647</v>
      </c>
      <c r="B334" s="10" t="s">
        <v>648</v>
      </c>
      <c r="C334" s="9" t="s">
        <v>20</v>
      </c>
      <c r="D334" s="12">
        <v>1</v>
      </c>
      <c r="E334" s="36">
        <v>60500000</v>
      </c>
      <c r="F334" s="35">
        <f t="shared" si="238"/>
        <v>60500000</v>
      </c>
      <c r="G334" s="40">
        <v>64317175</v>
      </c>
      <c r="H334" s="25">
        <f t="shared" si="239"/>
        <v>64317175</v>
      </c>
      <c r="I334" s="16">
        <v>75000000</v>
      </c>
      <c r="J334" s="17">
        <f t="shared" si="240"/>
        <v>75000000</v>
      </c>
      <c r="K334" s="28">
        <v>224000000</v>
      </c>
      <c r="L334" s="29">
        <f t="shared" si="241"/>
        <v>224000000</v>
      </c>
      <c r="M334" s="47">
        <f t="shared" si="253"/>
        <v>66605725</v>
      </c>
      <c r="N334" s="42">
        <f t="shared" si="243"/>
        <v>105954293.75</v>
      </c>
      <c r="O334" s="43">
        <f t="shared" si="244"/>
        <v>0.42899907253640679</v>
      </c>
      <c r="P334" s="43">
        <f t="shared" si="245"/>
        <v>0.39297245327540109</v>
      </c>
      <c r="Q334" s="43">
        <f t="shared" si="246"/>
        <v>0.29214761058232241</v>
      </c>
      <c r="R334" s="43">
        <f t="shared" si="247"/>
        <v>-1.1141191363941303</v>
      </c>
      <c r="S334" s="21">
        <f t="shared" si="248"/>
        <v>78936049.102497026</v>
      </c>
      <c r="T334" s="22">
        <f t="shared" si="254"/>
        <v>184890342.85249704</v>
      </c>
      <c r="U334" s="22">
        <f t="shared" si="255"/>
        <v>27018244.647502974</v>
      </c>
      <c r="V334" s="21">
        <f t="shared" si="249"/>
        <v>60500000</v>
      </c>
      <c r="W334" s="21">
        <f t="shared" si="250"/>
        <v>64317175</v>
      </c>
      <c r="X334" s="21">
        <f t="shared" si="251"/>
        <v>75000000</v>
      </c>
      <c r="Y334" s="21" t="str">
        <f t="shared" si="252"/>
        <v/>
      </c>
      <c r="Z334" s="23">
        <f t="shared" si="256"/>
        <v>66605725</v>
      </c>
      <c r="AA334" s="20">
        <f t="shared" si="257"/>
        <v>3</v>
      </c>
      <c r="AB334" s="1" t="s">
        <v>863</v>
      </c>
      <c r="AE334" s="53"/>
      <c r="AF334" s="57">
        <f t="shared" si="258"/>
        <v>0</v>
      </c>
    </row>
    <row r="335" spans="1:32" s="61" customFormat="1" ht="273" customHeight="1" x14ac:dyDescent="0.2">
      <c r="A335" s="74" t="s">
        <v>649</v>
      </c>
      <c r="B335" s="116" t="s">
        <v>650</v>
      </c>
      <c r="C335" s="77" t="s">
        <v>651</v>
      </c>
      <c r="D335" s="189">
        <v>1</v>
      </c>
      <c r="E335" s="222">
        <v>3300000</v>
      </c>
      <c r="F335" s="183">
        <f t="shared" si="238"/>
        <v>3300000</v>
      </c>
      <c r="G335" s="191">
        <v>3288106</v>
      </c>
      <c r="H335" s="184">
        <f t="shared" si="239"/>
        <v>3288106</v>
      </c>
      <c r="I335" s="188">
        <v>20000000</v>
      </c>
      <c r="J335" s="224">
        <f t="shared" si="240"/>
        <v>20000000</v>
      </c>
      <c r="K335" s="223"/>
      <c r="L335" s="220">
        <f t="shared" si="241"/>
        <v>0</v>
      </c>
      <c r="M335" s="85">
        <f t="shared" si="253"/>
        <v>2196035.3333333335</v>
      </c>
      <c r="N335" s="225">
        <f t="shared" si="243"/>
        <v>8862702</v>
      </c>
      <c r="O335" s="226">
        <f t="shared" si="244"/>
        <v>0.62765305659605841</v>
      </c>
      <c r="P335" s="226">
        <f t="shared" si="245"/>
        <v>0.62899508524601189</v>
      </c>
      <c r="Q335" s="226">
        <f t="shared" si="246"/>
        <v>-1.2566481418420703</v>
      </c>
      <c r="R335" s="226">
        <f t="shared" si="247"/>
        <v>1</v>
      </c>
      <c r="S335" s="227">
        <f t="shared" si="248"/>
        <v>9645184.8309097737</v>
      </c>
      <c r="T335" s="228">
        <f t="shared" si="254"/>
        <v>18507886.830909774</v>
      </c>
      <c r="U335" s="228">
        <f t="shared" si="255"/>
        <v>-782482.83090977371</v>
      </c>
      <c r="V335" s="227">
        <f t="shared" si="249"/>
        <v>3300000</v>
      </c>
      <c r="W335" s="227">
        <f t="shared" si="250"/>
        <v>3288106</v>
      </c>
      <c r="X335" s="227" t="str">
        <f t="shared" si="251"/>
        <v/>
      </c>
      <c r="Y335" s="227">
        <f t="shared" si="252"/>
        <v>0</v>
      </c>
      <c r="Z335" s="86">
        <f t="shared" si="256"/>
        <v>2196035.3333333335</v>
      </c>
      <c r="AA335" s="229">
        <f t="shared" si="257"/>
        <v>3</v>
      </c>
      <c r="AB335" s="73" t="s">
        <v>863</v>
      </c>
      <c r="AC335" s="73"/>
      <c r="AD335" s="73"/>
      <c r="AE335" s="235">
        <v>2</v>
      </c>
      <c r="AF335" s="236">
        <f t="shared" si="258"/>
        <v>4392070.666666667</v>
      </c>
    </row>
    <row r="336" spans="1:32" ht="15.75" hidden="1" x14ac:dyDescent="0.2">
      <c r="A336" s="8">
        <v>16</v>
      </c>
      <c r="B336" s="255" t="s">
        <v>652</v>
      </c>
      <c r="C336" s="255"/>
      <c r="D336" s="255"/>
      <c r="E336" s="255"/>
      <c r="F336" s="255"/>
      <c r="G336" s="49"/>
      <c r="H336" s="49"/>
      <c r="I336" s="49"/>
      <c r="J336" s="49"/>
      <c r="K336" s="49"/>
      <c r="L336" s="49"/>
      <c r="M336" s="26"/>
      <c r="N336" s="256"/>
      <c r="O336" s="257"/>
      <c r="P336" s="257"/>
      <c r="Q336" s="257"/>
      <c r="R336" s="257"/>
      <c r="S336" s="257"/>
      <c r="T336" s="257"/>
      <c r="U336" s="257"/>
      <c r="V336" s="257"/>
      <c r="W336" s="257"/>
      <c r="X336" s="257"/>
      <c r="Y336" s="257"/>
      <c r="Z336" s="257"/>
      <c r="AA336" s="258"/>
      <c r="AB336" s="1" t="s">
        <v>863</v>
      </c>
      <c r="AE336" s="53"/>
      <c r="AF336" s="57">
        <f t="shared" si="258"/>
        <v>0</v>
      </c>
    </row>
    <row r="337" spans="1:32" ht="51" hidden="1" x14ac:dyDescent="0.2">
      <c r="A337" s="5" t="s">
        <v>653</v>
      </c>
      <c r="B337" s="10" t="s">
        <v>654</v>
      </c>
      <c r="C337" s="9" t="s">
        <v>17</v>
      </c>
      <c r="D337" s="12">
        <v>30</v>
      </c>
      <c r="E337" s="38">
        <v>435823</v>
      </c>
      <c r="F337" s="35">
        <f t="shared" ref="F337:F361" si="259">+D337*E337</f>
        <v>13074690</v>
      </c>
      <c r="G337" s="40">
        <v>414369</v>
      </c>
      <c r="H337" s="25">
        <f t="shared" ref="H337:H361" si="260">+D337*G337</f>
        <v>12431070</v>
      </c>
      <c r="I337" s="15">
        <v>882500</v>
      </c>
      <c r="J337" s="17">
        <f t="shared" ref="J337:J361" si="261">+I337*D337</f>
        <v>26475000</v>
      </c>
      <c r="K337" s="28">
        <v>850000</v>
      </c>
      <c r="L337" s="29">
        <f t="shared" ref="L337:L361" si="262">+K337*D337</f>
        <v>25500000</v>
      </c>
      <c r="M337" s="47">
        <f t="shared" si="253"/>
        <v>645673</v>
      </c>
      <c r="N337" s="42">
        <f t="shared" ref="N337:N361" si="263">AVERAGE(E337,G337,I337,K337)</f>
        <v>645673</v>
      </c>
      <c r="O337" s="43">
        <f t="shared" ref="O337:O361" si="264">1-E337/N337</f>
        <v>0.32500971854173866</v>
      </c>
      <c r="P337" s="43">
        <f t="shared" ref="P337:P361" si="265">1-G337/N337</f>
        <v>0.35823706427247226</v>
      </c>
      <c r="Q337" s="43">
        <f t="shared" ref="Q337:Q361" si="266">1-I337/N337</f>
        <v>-0.3667909297740497</v>
      </c>
      <c r="R337" s="43">
        <f t="shared" ref="R337:R361" si="267">1-K337/N337</f>
        <v>-0.31645585304016111</v>
      </c>
      <c r="S337" s="21">
        <f t="shared" ref="S337:S361" si="268">STDEV(E337,G337,I337,K337)</f>
        <v>255196.07740846384</v>
      </c>
      <c r="T337" s="22">
        <f t="shared" si="254"/>
        <v>900869.07740846381</v>
      </c>
      <c r="U337" s="22">
        <f t="shared" si="255"/>
        <v>390476.92259153619</v>
      </c>
      <c r="V337" s="21">
        <f t="shared" ref="V337:V361" si="269">IF(AND(E337&lt;=$T337,E337&gt;=$U337),E337,"")</f>
        <v>435823</v>
      </c>
      <c r="W337" s="21">
        <f t="shared" ref="W337:W361" si="270">IF(AND(G337&lt;=$T337,G337&gt;=$U337),G337,"")</f>
        <v>414369</v>
      </c>
      <c r="X337" s="21">
        <f t="shared" ref="X337:X361" si="271">IF(AND(I337&lt;=$T337,I337&gt;=$U337),I337,"")</f>
        <v>882500</v>
      </c>
      <c r="Y337" s="21">
        <f t="shared" ref="Y337:Y361" si="272">IF(AND(K337&lt;=$T337,K337&gt;=$U337),K337,"")</f>
        <v>850000</v>
      </c>
      <c r="Z337" s="23">
        <f t="shared" si="256"/>
        <v>645673</v>
      </c>
      <c r="AA337" s="20">
        <f t="shared" si="257"/>
        <v>4</v>
      </c>
      <c r="AB337" s="1" t="s">
        <v>863</v>
      </c>
      <c r="AE337" s="53"/>
      <c r="AF337" s="57">
        <f t="shared" si="258"/>
        <v>0</v>
      </c>
    </row>
    <row r="338" spans="1:32" ht="63.75" hidden="1" x14ac:dyDescent="0.2">
      <c r="A338" s="5" t="s">
        <v>655</v>
      </c>
      <c r="B338" s="10" t="s">
        <v>656</v>
      </c>
      <c r="C338" s="9" t="s">
        <v>17</v>
      </c>
      <c r="D338" s="12">
        <v>10</v>
      </c>
      <c r="E338" s="38">
        <v>479200</v>
      </c>
      <c r="F338" s="35">
        <f t="shared" si="259"/>
        <v>4792000</v>
      </c>
      <c r="G338" s="40">
        <v>495178</v>
      </c>
      <c r="H338" s="25">
        <f t="shared" si="260"/>
        <v>4951780</v>
      </c>
      <c r="I338" s="15">
        <v>803500</v>
      </c>
      <c r="J338" s="17">
        <f t="shared" si="261"/>
        <v>8035000</v>
      </c>
      <c r="K338" s="28">
        <v>950000</v>
      </c>
      <c r="L338" s="29">
        <f t="shared" si="262"/>
        <v>9500000</v>
      </c>
      <c r="M338" s="47">
        <f t="shared" si="253"/>
        <v>592626</v>
      </c>
      <c r="N338" s="42">
        <f t="shared" si="263"/>
        <v>681969.5</v>
      </c>
      <c r="O338" s="43">
        <f t="shared" si="264"/>
        <v>0.29732927938859433</v>
      </c>
      <c r="P338" s="43">
        <f t="shared" si="265"/>
        <v>0.27390007910910974</v>
      </c>
      <c r="Q338" s="43">
        <f t="shared" si="266"/>
        <v>-0.17820518366290572</v>
      </c>
      <c r="R338" s="43">
        <f t="shared" si="267"/>
        <v>-0.39302417483479823</v>
      </c>
      <c r="S338" s="21">
        <f t="shared" si="268"/>
        <v>232820.77940123816</v>
      </c>
      <c r="T338" s="22">
        <f t="shared" si="254"/>
        <v>914790.27940123819</v>
      </c>
      <c r="U338" s="22">
        <f t="shared" si="255"/>
        <v>449148.72059876181</v>
      </c>
      <c r="V338" s="21">
        <f t="shared" si="269"/>
        <v>479200</v>
      </c>
      <c r="W338" s="21">
        <f t="shared" si="270"/>
        <v>495178</v>
      </c>
      <c r="X338" s="21">
        <f t="shared" si="271"/>
        <v>803500</v>
      </c>
      <c r="Y338" s="21" t="str">
        <f t="shared" si="272"/>
        <v/>
      </c>
      <c r="Z338" s="23">
        <f t="shared" si="256"/>
        <v>592626</v>
      </c>
      <c r="AA338" s="20">
        <f t="shared" si="257"/>
        <v>3</v>
      </c>
      <c r="AB338" s="1" t="s">
        <v>863</v>
      </c>
      <c r="AE338" s="53"/>
      <c r="AF338" s="57">
        <f t="shared" si="258"/>
        <v>0</v>
      </c>
    </row>
    <row r="339" spans="1:32" ht="38.25" hidden="1" x14ac:dyDescent="0.2">
      <c r="A339" s="5" t="s">
        <v>657</v>
      </c>
      <c r="B339" s="10" t="s">
        <v>658</v>
      </c>
      <c r="C339" s="9" t="s">
        <v>17</v>
      </c>
      <c r="D339" s="12">
        <v>20</v>
      </c>
      <c r="E339" s="38">
        <v>180000</v>
      </c>
      <c r="F339" s="35">
        <f t="shared" si="259"/>
        <v>3600000</v>
      </c>
      <c r="G339" s="40">
        <v>166936</v>
      </c>
      <c r="H339" s="25">
        <f t="shared" si="260"/>
        <v>3338720</v>
      </c>
      <c r="I339" s="15">
        <v>795000</v>
      </c>
      <c r="J339" s="17">
        <f t="shared" si="261"/>
        <v>15900000</v>
      </c>
      <c r="K339" s="28">
        <v>850000</v>
      </c>
      <c r="L339" s="29">
        <f t="shared" si="262"/>
        <v>17000000</v>
      </c>
      <c r="M339" s="47">
        <f t="shared" si="253"/>
        <v>497984</v>
      </c>
      <c r="N339" s="42">
        <f t="shared" si="263"/>
        <v>497984</v>
      </c>
      <c r="O339" s="43">
        <f t="shared" si="264"/>
        <v>0.63854260377843464</v>
      </c>
      <c r="P339" s="43">
        <f t="shared" si="265"/>
        <v>0.66477637835753756</v>
      </c>
      <c r="Q339" s="43">
        <f t="shared" si="266"/>
        <v>-0.59643683331191366</v>
      </c>
      <c r="R339" s="43">
        <f t="shared" si="267"/>
        <v>-0.70688214882405864</v>
      </c>
      <c r="S339" s="21">
        <f t="shared" si="268"/>
        <v>375428.80864064407</v>
      </c>
      <c r="T339" s="22">
        <f t="shared" si="254"/>
        <v>873412.80864064407</v>
      </c>
      <c r="U339" s="22">
        <f t="shared" si="255"/>
        <v>122555.19135935593</v>
      </c>
      <c r="V339" s="21">
        <f t="shared" si="269"/>
        <v>180000</v>
      </c>
      <c r="W339" s="21">
        <f t="shared" si="270"/>
        <v>166936</v>
      </c>
      <c r="X339" s="21">
        <f t="shared" si="271"/>
        <v>795000</v>
      </c>
      <c r="Y339" s="21">
        <f t="shared" si="272"/>
        <v>850000</v>
      </c>
      <c r="Z339" s="23">
        <f t="shared" si="256"/>
        <v>497984</v>
      </c>
      <c r="AA339" s="20">
        <f t="shared" si="257"/>
        <v>4</v>
      </c>
      <c r="AB339" s="1" t="s">
        <v>863</v>
      </c>
      <c r="AE339" s="53"/>
      <c r="AF339" s="57">
        <f t="shared" si="258"/>
        <v>0</v>
      </c>
    </row>
    <row r="340" spans="1:32" ht="63.75" hidden="1" x14ac:dyDescent="0.2">
      <c r="A340" s="5" t="s">
        <v>659</v>
      </c>
      <c r="B340" s="10" t="s">
        <v>660</v>
      </c>
      <c r="C340" s="9" t="s">
        <v>17</v>
      </c>
      <c r="D340" s="12">
        <v>10</v>
      </c>
      <c r="E340" s="38">
        <v>1120000</v>
      </c>
      <c r="F340" s="35">
        <f t="shared" si="259"/>
        <v>11200000</v>
      </c>
      <c r="G340" s="40">
        <v>1047870</v>
      </c>
      <c r="H340" s="25">
        <f t="shared" si="260"/>
        <v>10478700</v>
      </c>
      <c r="I340" s="16">
        <v>975000</v>
      </c>
      <c r="J340" s="17">
        <f t="shared" si="261"/>
        <v>9750000</v>
      </c>
      <c r="K340" s="28">
        <v>1100000</v>
      </c>
      <c r="L340" s="29">
        <f t="shared" si="262"/>
        <v>11000000</v>
      </c>
      <c r="M340" s="47">
        <f>N340</f>
        <v>1060717.5</v>
      </c>
      <c r="N340" s="46">
        <f t="shared" si="263"/>
        <v>1060717.5</v>
      </c>
      <c r="O340" s="43">
        <f t="shared" si="264"/>
        <v>-5.5889056228449085E-2</v>
      </c>
      <c r="P340" s="43">
        <f t="shared" si="265"/>
        <v>1.2112084508834831E-2</v>
      </c>
      <c r="Q340" s="43">
        <f t="shared" si="266"/>
        <v>8.0810866229698242E-2</v>
      </c>
      <c r="R340" s="43">
        <f t="shared" si="267"/>
        <v>-3.7033894510083876E-2</v>
      </c>
      <c r="S340" s="21">
        <f t="shared" si="268"/>
        <v>64730.409327198497</v>
      </c>
      <c r="T340" s="22">
        <f t="shared" si="254"/>
        <v>1125447.9093271985</v>
      </c>
      <c r="U340" s="22">
        <f t="shared" si="255"/>
        <v>995987.09067280148</v>
      </c>
      <c r="V340" s="21">
        <f t="shared" si="269"/>
        <v>1120000</v>
      </c>
      <c r="W340" s="21">
        <f t="shared" si="270"/>
        <v>1047870</v>
      </c>
      <c r="X340" s="21" t="str">
        <f t="shared" si="271"/>
        <v/>
      </c>
      <c r="Y340" s="21">
        <f t="shared" si="272"/>
        <v>1100000</v>
      </c>
      <c r="Z340" s="23">
        <f t="shared" si="256"/>
        <v>1089290</v>
      </c>
      <c r="AA340" s="20">
        <f t="shared" si="257"/>
        <v>3</v>
      </c>
      <c r="AB340" s="44" t="s">
        <v>873</v>
      </c>
      <c r="AE340" s="53"/>
      <c r="AF340" s="57">
        <f t="shared" si="258"/>
        <v>0</v>
      </c>
    </row>
    <row r="341" spans="1:32" ht="38.25" hidden="1" x14ac:dyDescent="0.2">
      <c r="A341" s="5" t="s">
        <v>661</v>
      </c>
      <c r="B341" s="10" t="s">
        <v>662</v>
      </c>
      <c r="C341" s="9" t="s">
        <v>17</v>
      </c>
      <c r="D341" s="12">
        <v>20</v>
      </c>
      <c r="E341" s="38">
        <v>224500</v>
      </c>
      <c r="F341" s="35">
        <f t="shared" si="259"/>
        <v>4490000</v>
      </c>
      <c r="G341" s="40">
        <v>245906</v>
      </c>
      <c r="H341" s="25">
        <f t="shared" si="260"/>
        <v>4918120</v>
      </c>
      <c r="I341" s="15">
        <v>178900</v>
      </c>
      <c r="J341" s="17">
        <f t="shared" si="261"/>
        <v>3578000</v>
      </c>
      <c r="K341" s="28">
        <v>550000</v>
      </c>
      <c r="L341" s="29">
        <f t="shared" si="262"/>
        <v>11000000</v>
      </c>
      <c r="M341" s="47">
        <f t="shared" si="253"/>
        <v>216435.33333333334</v>
      </c>
      <c r="N341" s="42">
        <f t="shared" si="263"/>
        <v>299826.5</v>
      </c>
      <c r="O341" s="43">
        <f t="shared" si="264"/>
        <v>0.25123363011608379</v>
      </c>
      <c r="P341" s="43">
        <f t="shared" si="265"/>
        <v>0.17983900689231935</v>
      </c>
      <c r="Q341" s="43">
        <f t="shared" si="266"/>
        <v>0.40332158765152515</v>
      </c>
      <c r="R341" s="43">
        <f t="shared" si="267"/>
        <v>-0.8343942246599283</v>
      </c>
      <c r="S341" s="21">
        <f t="shared" si="268"/>
        <v>169106.96854062521</v>
      </c>
      <c r="T341" s="22">
        <f t="shared" si="254"/>
        <v>468933.46854062518</v>
      </c>
      <c r="U341" s="22">
        <f t="shared" si="255"/>
        <v>130719.53145937479</v>
      </c>
      <c r="V341" s="21">
        <f t="shared" si="269"/>
        <v>224500</v>
      </c>
      <c r="W341" s="21">
        <f t="shared" si="270"/>
        <v>245906</v>
      </c>
      <c r="X341" s="21">
        <f t="shared" si="271"/>
        <v>178900</v>
      </c>
      <c r="Y341" s="21" t="str">
        <f t="shared" si="272"/>
        <v/>
      </c>
      <c r="Z341" s="23">
        <f t="shared" si="256"/>
        <v>216435.33333333334</v>
      </c>
      <c r="AA341" s="20">
        <f t="shared" si="257"/>
        <v>3</v>
      </c>
      <c r="AB341" s="1" t="s">
        <v>863</v>
      </c>
      <c r="AE341" s="53"/>
      <c r="AF341" s="57">
        <f t="shared" si="258"/>
        <v>0</v>
      </c>
    </row>
    <row r="342" spans="1:32" ht="63.75" hidden="1" x14ac:dyDescent="0.2">
      <c r="A342" s="5" t="s">
        <v>663</v>
      </c>
      <c r="B342" s="10" t="s">
        <v>664</v>
      </c>
      <c r="C342" s="9" t="s">
        <v>17</v>
      </c>
      <c r="D342" s="12">
        <v>15</v>
      </c>
      <c r="E342" s="38">
        <v>750600</v>
      </c>
      <c r="F342" s="35">
        <f t="shared" si="259"/>
        <v>11259000</v>
      </c>
      <c r="G342" s="40">
        <v>819640</v>
      </c>
      <c r="H342" s="25">
        <f t="shared" si="260"/>
        <v>12294600</v>
      </c>
      <c r="I342" s="15">
        <v>850000</v>
      </c>
      <c r="J342" s="17">
        <f t="shared" si="261"/>
        <v>12750000</v>
      </c>
      <c r="K342" s="28">
        <v>650000</v>
      </c>
      <c r="L342" s="29">
        <f t="shared" si="262"/>
        <v>9750000</v>
      </c>
      <c r="M342" s="47">
        <f t="shared" ref="M342:M344" si="273">N342</f>
        <v>767560</v>
      </c>
      <c r="N342" s="46">
        <f t="shared" si="263"/>
        <v>767560</v>
      </c>
      <c r="O342" s="43">
        <f t="shared" si="264"/>
        <v>2.2095992495700711E-2</v>
      </c>
      <c r="P342" s="43">
        <f t="shared" si="265"/>
        <v>-6.7851373182552521E-2</v>
      </c>
      <c r="Q342" s="43">
        <f t="shared" si="266"/>
        <v>-0.10740528427745066</v>
      </c>
      <c r="R342" s="43">
        <f t="shared" si="267"/>
        <v>0.15316066496430247</v>
      </c>
      <c r="S342" s="21">
        <f t="shared" si="268"/>
        <v>88725.560390829123</v>
      </c>
      <c r="T342" s="22">
        <f t="shared" si="254"/>
        <v>856285.56039082911</v>
      </c>
      <c r="U342" s="22">
        <f t="shared" si="255"/>
        <v>678834.43960917089</v>
      </c>
      <c r="V342" s="21">
        <f t="shared" si="269"/>
        <v>750600</v>
      </c>
      <c r="W342" s="21">
        <f t="shared" si="270"/>
        <v>819640</v>
      </c>
      <c r="X342" s="21">
        <f t="shared" si="271"/>
        <v>850000</v>
      </c>
      <c r="Y342" s="21" t="str">
        <f t="shared" si="272"/>
        <v/>
      </c>
      <c r="Z342" s="23">
        <f t="shared" si="256"/>
        <v>806746.66666666663</v>
      </c>
      <c r="AA342" s="20">
        <f t="shared" si="257"/>
        <v>3</v>
      </c>
      <c r="AB342" s="44" t="s">
        <v>873</v>
      </c>
      <c r="AE342" s="53"/>
      <c r="AF342" s="57">
        <f t="shared" si="258"/>
        <v>0</v>
      </c>
    </row>
    <row r="343" spans="1:32" ht="63.75" hidden="1" x14ac:dyDescent="0.2">
      <c r="A343" s="5" t="s">
        <v>665</v>
      </c>
      <c r="B343" s="10" t="s">
        <v>666</v>
      </c>
      <c r="C343" s="9" t="s">
        <v>17</v>
      </c>
      <c r="D343" s="12">
        <v>15</v>
      </c>
      <c r="E343" s="38">
        <v>780400</v>
      </c>
      <c r="F343" s="35">
        <f t="shared" si="259"/>
        <v>11706000</v>
      </c>
      <c r="G343" s="40">
        <v>857782</v>
      </c>
      <c r="H343" s="25">
        <f t="shared" si="260"/>
        <v>12866730</v>
      </c>
      <c r="I343" s="15">
        <v>945000</v>
      </c>
      <c r="J343" s="17">
        <f t="shared" si="261"/>
        <v>14175000</v>
      </c>
      <c r="K343" s="28">
        <v>850000</v>
      </c>
      <c r="L343" s="29">
        <f t="shared" si="262"/>
        <v>12750000</v>
      </c>
      <c r="M343" s="47">
        <f t="shared" si="273"/>
        <v>858295.5</v>
      </c>
      <c r="N343" s="46">
        <f t="shared" si="263"/>
        <v>858295.5</v>
      </c>
      <c r="O343" s="43">
        <f t="shared" si="264"/>
        <v>9.0756039149686774E-2</v>
      </c>
      <c r="P343" s="43">
        <f t="shared" si="265"/>
        <v>5.9827879791984895E-4</v>
      </c>
      <c r="Q343" s="43">
        <f t="shared" si="266"/>
        <v>-0.10101940415626087</v>
      </c>
      <c r="R343" s="43">
        <f t="shared" si="267"/>
        <v>9.6650862086542499E-3</v>
      </c>
      <c r="S343" s="21">
        <f t="shared" si="268"/>
        <v>67464.702482112829</v>
      </c>
      <c r="T343" s="22">
        <f t="shared" si="254"/>
        <v>925760.2024821128</v>
      </c>
      <c r="U343" s="22">
        <f t="shared" si="255"/>
        <v>790830.7975178872</v>
      </c>
      <c r="V343" s="21" t="str">
        <f t="shared" si="269"/>
        <v/>
      </c>
      <c r="W343" s="21">
        <f t="shared" si="270"/>
        <v>857782</v>
      </c>
      <c r="X343" s="21" t="str">
        <f t="shared" si="271"/>
        <v/>
      </c>
      <c r="Y343" s="21">
        <f t="shared" si="272"/>
        <v>850000</v>
      </c>
      <c r="Z343" s="23">
        <f t="shared" si="256"/>
        <v>853891</v>
      </c>
      <c r="AA343" s="20">
        <f t="shared" si="257"/>
        <v>2</v>
      </c>
      <c r="AB343" s="44" t="s">
        <v>873</v>
      </c>
      <c r="AE343" s="53"/>
      <c r="AF343" s="57">
        <f t="shared" si="258"/>
        <v>0</v>
      </c>
    </row>
    <row r="344" spans="1:32" ht="63.75" hidden="1" x14ac:dyDescent="0.2">
      <c r="A344" s="5" t="s">
        <v>667</v>
      </c>
      <c r="B344" s="10" t="s">
        <v>668</v>
      </c>
      <c r="C344" s="9" t="s">
        <v>17</v>
      </c>
      <c r="D344" s="12">
        <v>10</v>
      </c>
      <c r="E344" s="38">
        <v>850200</v>
      </c>
      <c r="F344" s="35">
        <f t="shared" si="259"/>
        <v>8502000</v>
      </c>
      <c r="G344" s="40">
        <v>862834</v>
      </c>
      <c r="H344" s="25">
        <f t="shared" si="260"/>
        <v>8628340</v>
      </c>
      <c r="I344" s="16">
        <v>882000</v>
      </c>
      <c r="J344" s="17">
        <f t="shared" si="261"/>
        <v>8820000</v>
      </c>
      <c r="K344" s="28">
        <v>750000</v>
      </c>
      <c r="L344" s="29">
        <f t="shared" si="262"/>
        <v>7500000</v>
      </c>
      <c r="M344" s="47">
        <f t="shared" si="273"/>
        <v>836258.5</v>
      </c>
      <c r="N344" s="46">
        <f t="shared" si="263"/>
        <v>836258.5</v>
      </c>
      <c r="O344" s="43">
        <f t="shared" si="264"/>
        <v>-1.6671280471289629E-2</v>
      </c>
      <c r="P344" s="43">
        <f t="shared" si="265"/>
        <v>-3.1779049181562824E-2</v>
      </c>
      <c r="Q344" s="43">
        <f t="shared" si="266"/>
        <v>-5.4697799783200995E-2</v>
      </c>
      <c r="R344" s="43">
        <f t="shared" si="267"/>
        <v>0.10314812943605356</v>
      </c>
      <c r="S344" s="21">
        <f t="shared" si="268"/>
        <v>58972.977616871271</v>
      </c>
      <c r="T344" s="22">
        <f t="shared" si="254"/>
        <v>895231.47761687124</v>
      </c>
      <c r="U344" s="22">
        <f t="shared" si="255"/>
        <v>777285.52238312876</v>
      </c>
      <c r="V344" s="21">
        <f t="shared" si="269"/>
        <v>850200</v>
      </c>
      <c r="W344" s="21">
        <f t="shared" si="270"/>
        <v>862834</v>
      </c>
      <c r="X344" s="21">
        <f t="shared" si="271"/>
        <v>882000</v>
      </c>
      <c r="Y344" s="21" t="str">
        <f t="shared" si="272"/>
        <v/>
      </c>
      <c r="Z344" s="23">
        <f t="shared" si="256"/>
        <v>865011.33333333337</v>
      </c>
      <c r="AA344" s="20">
        <f t="shared" si="257"/>
        <v>3</v>
      </c>
      <c r="AB344" s="44" t="s">
        <v>873</v>
      </c>
      <c r="AE344" s="53"/>
      <c r="AF344" s="57">
        <f t="shared" si="258"/>
        <v>0</v>
      </c>
    </row>
    <row r="345" spans="1:32" ht="51" hidden="1" x14ac:dyDescent="0.2">
      <c r="A345" s="5" t="s">
        <v>669</v>
      </c>
      <c r="B345" s="10" t="s">
        <v>670</v>
      </c>
      <c r="C345" s="9" t="s">
        <v>17</v>
      </c>
      <c r="D345" s="12">
        <v>10</v>
      </c>
      <c r="E345" s="38">
        <v>890600</v>
      </c>
      <c r="F345" s="35">
        <f t="shared" si="259"/>
        <v>8906000</v>
      </c>
      <c r="G345" s="40">
        <v>855971</v>
      </c>
      <c r="H345" s="25">
        <f t="shared" si="260"/>
        <v>8559710</v>
      </c>
      <c r="I345" s="16">
        <v>985000</v>
      </c>
      <c r="J345" s="17">
        <f t="shared" si="261"/>
        <v>9850000</v>
      </c>
      <c r="K345" s="28">
        <v>650000</v>
      </c>
      <c r="L345" s="29">
        <f t="shared" si="262"/>
        <v>6500000</v>
      </c>
      <c r="M345" s="47">
        <f t="shared" si="253"/>
        <v>910523.66666666663</v>
      </c>
      <c r="N345" s="42">
        <f t="shared" si="263"/>
        <v>845392.75</v>
      </c>
      <c r="O345" s="43">
        <f t="shared" si="264"/>
        <v>-5.3474849411708325E-2</v>
      </c>
      <c r="P345" s="43">
        <f t="shared" si="265"/>
        <v>-1.2512823181887844E-2</v>
      </c>
      <c r="Q345" s="43">
        <f t="shared" si="266"/>
        <v>-0.16513892507358263</v>
      </c>
      <c r="R345" s="43">
        <f t="shared" si="267"/>
        <v>0.23112659766717891</v>
      </c>
      <c r="S345" s="21">
        <f t="shared" si="268"/>
        <v>141213.9108241465</v>
      </c>
      <c r="T345" s="22">
        <f t="shared" si="254"/>
        <v>986606.66082414647</v>
      </c>
      <c r="U345" s="22">
        <f t="shared" si="255"/>
        <v>704178.83917585353</v>
      </c>
      <c r="V345" s="21">
        <f t="shared" si="269"/>
        <v>890600</v>
      </c>
      <c r="W345" s="21">
        <f t="shared" si="270"/>
        <v>855971</v>
      </c>
      <c r="X345" s="21">
        <f t="shared" si="271"/>
        <v>985000</v>
      </c>
      <c r="Y345" s="21" t="str">
        <f t="shared" si="272"/>
        <v/>
      </c>
      <c r="Z345" s="23">
        <f t="shared" si="256"/>
        <v>910523.66666666663</v>
      </c>
      <c r="AA345" s="20">
        <f t="shared" si="257"/>
        <v>3</v>
      </c>
      <c r="AB345" s="1" t="s">
        <v>863</v>
      </c>
      <c r="AE345" s="53"/>
      <c r="AF345" s="57">
        <f t="shared" si="258"/>
        <v>0</v>
      </c>
    </row>
    <row r="346" spans="1:32" ht="38.25" hidden="1" x14ac:dyDescent="0.2">
      <c r="A346" s="5" t="s">
        <v>671</v>
      </c>
      <c r="B346" s="10" t="s">
        <v>672</v>
      </c>
      <c r="C346" s="9" t="s">
        <v>17</v>
      </c>
      <c r="D346" s="12">
        <v>10</v>
      </c>
      <c r="E346" s="38">
        <v>1331745</v>
      </c>
      <c r="F346" s="35">
        <f t="shared" si="259"/>
        <v>13317450</v>
      </c>
      <c r="G346" s="40">
        <v>1341373</v>
      </c>
      <c r="H346" s="25">
        <f t="shared" si="260"/>
        <v>13413730</v>
      </c>
      <c r="I346" s="16">
        <v>512000</v>
      </c>
      <c r="J346" s="17">
        <f t="shared" si="261"/>
        <v>5120000</v>
      </c>
      <c r="K346" s="28">
        <v>850000</v>
      </c>
      <c r="L346" s="29">
        <f t="shared" si="262"/>
        <v>8500000</v>
      </c>
      <c r="M346" s="47">
        <f t="shared" si="253"/>
        <v>1174372.6666666667</v>
      </c>
      <c r="N346" s="42">
        <f t="shared" si="263"/>
        <v>1008779.5</v>
      </c>
      <c r="O346" s="43">
        <f t="shared" si="264"/>
        <v>-0.32015470179558569</v>
      </c>
      <c r="P346" s="43">
        <f t="shared" si="265"/>
        <v>-0.32969890843340899</v>
      </c>
      <c r="Q346" s="43">
        <f t="shared" si="266"/>
        <v>0.49245598269988633</v>
      </c>
      <c r="R346" s="43">
        <f t="shared" si="267"/>
        <v>0.15739762752910824</v>
      </c>
      <c r="S346" s="21">
        <f t="shared" si="268"/>
        <v>402875.47773185035</v>
      </c>
      <c r="T346" s="22">
        <f t="shared" si="254"/>
        <v>1411654.9777318505</v>
      </c>
      <c r="U346" s="22">
        <f t="shared" si="255"/>
        <v>605904.02226814965</v>
      </c>
      <c r="V346" s="21">
        <f t="shared" si="269"/>
        <v>1331745</v>
      </c>
      <c r="W346" s="21">
        <f t="shared" si="270"/>
        <v>1341373</v>
      </c>
      <c r="X346" s="21" t="str">
        <f t="shared" si="271"/>
        <v/>
      </c>
      <c r="Y346" s="21">
        <f t="shared" si="272"/>
        <v>850000</v>
      </c>
      <c r="Z346" s="23">
        <f t="shared" si="256"/>
        <v>1174372.6666666667</v>
      </c>
      <c r="AA346" s="20">
        <f t="shared" si="257"/>
        <v>3</v>
      </c>
      <c r="AB346" s="1" t="s">
        <v>863</v>
      </c>
      <c r="AE346" s="53"/>
      <c r="AF346" s="57">
        <f t="shared" si="258"/>
        <v>0</v>
      </c>
    </row>
    <row r="347" spans="1:32" ht="25.5" hidden="1" x14ac:dyDescent="0.2">
      <c r="A347" s="5" t="s">
        <v>673</v>
      </c>
      <c r="B347" s="10" t="s">
        <v>674</v>
      </c>
      <c r="C347" s="9" t="s">
        <v>32</v>
      </c>
      <c r="D347" s="12">
        <v>10</v>
      </c>
      <c r="E347" s="38">
        <v>175600</v>
      </c>
      <c r="F347" s="35">
        <f t="shared" si="259"/>
        <v>1756000</v>
      </c>
      <c r="G347" s="40">
        <v>173334</v>
      </c>
      <c r="H347" s="25">
        <f t="shared" si="260"/>
        <v>1733340</v>
      </c>
      <c r="I347" s="16">
        <v>165000</v>
      </c>
      <c r="J347" s="17">
        <f t="shared" si="261"/>
        <v>1650000</v>
      </c>
      <c r="K347" s="28">
        <v>180000</v>
      </c>
      <c r="L347" s="29">
        <f t="shared" si="262"/>
        <v>1800000</v>
      </c>
      <c r="M347" s="47">
        <f>N347</f>
        <v>173483.5</v>
      </c>
      <c r="N347" s="46">
        <f t="shared" si="263"/>
        <v>173483.5</v>
      </c>
      <c r="O347" s="43">
        <f t="shared" si="264"/>
        <v>-1.2200007493508025E-2</v>
      </c>
      <c r="P347" s="43">
        <f t="shared" si="265"/>
        <v>8.6175342323624449E-4</v>
      </c>
      <c r="Q347" s="43">
        <f t="shared" si="266"/>
        <v>4.8900904120564803E-2</v>
      </c>
      <c r="R347" s="43">
        <f t="shared" si="267"/>
        <v>-3.7562650050293023E-2</v>
      </c>
      <c r="S347" s="21">
        <f t="shared" si="268"/>
        <v>6296.4663899682655</v>
      </c>
      <c r="T347" s="22">
        <f t="shared" si="254"/>
        <v>179779.96638996826</v>
      </c>
      <c r="U347" s="22">
        <f t="shared" si="255"/>
        <v>167187.03361003174</v>
      </c>
      <c r="V347" s="21">
        <f t="shared" si="269"/>
        <v>175600</v>
      </c>
      <c r="W347" s="21">
        <f t="shared" si="270"/>
        <v>173334</v>
      </c>
      <c r="X347" s="21" t="str">
        <f t="shared" si="271"/>
        <v/>
      </c>
      <c r="Y347" s="21" t="str">
        <f t="shared" si="272"/>
        <v/>
      </c>
      <c r="Z347" s="23">
        <f t="shared" si="256"/>
        <v>174467</v>
      </c>
      <c r="AA347" s="20">
        <f t="shared" si="257"/>
        <v>2</v>
      </c>
      <c r="AB347" s="44" t="s">
        <v>873</v>
      </c>
      <c r="AE347" s="53"/>
      <c r="AF347" s="57">
        <f t="shared" si="258"/>
        <v>0</v>
      </c>
    </row>
    <row r="348" spans="1:32" ht="51" hidden="1" x14ac:dyDescent="0.2">
      <c r="A348" s="5" t="s">
        <v>675</v>
      </c>
      <c r="B348" s="10" t="s">
        <v>676</v>
      </c>
      <c r="C348" s="9" t="s">
        <v>32</v>
      </c>
      <c r="D348" s="12">
        <v>10</v>
      </c>
      <c r="E348" s="38">
        <v>262300</v>
      </c>
      <c r="F348" s="35">
        <f t="shared" si="259"/>
        <v>2623000</v>
      </c>
      <c r="G348" s="40">
        <v>279324</v>
      </c>
      <c r="H348" s="25">
        <f t="shared" si="260"/>
        <v>2793240</v>
      </c>
      <c r="I348" s="15">
        <v>368000</v>
      </c>
      <c r="J348" s="17">
        <f t="shared" si="261"/>
        <v>3680000</v>
      </c>
      <c r="K348" s="28">
        <v>450000</v>
      </c>
      <c r="L348" s="29">
        <f t="shared" si="262"/>
        <v>4500000</v>
      </c>
      <c r="M348" s="47">
        <f t="shared" si="253"/>
        <v>303208</v>
      </c>
      <c r="N348" s="42">
        <f t="shared" si="263"/>
        <v>339906</v>
      </c>
      <c r="O348" s="43">
        <f t="shared" si="264"/>
        <v>0.22831606385294756</v>
      </c>
      <c r="P348" s="43">
        <f t="shared" si="265"/>
        <v>0.17823162874441756</v>
      </c>
      <c r="Q348" s="43">
        <f t="shared" si="266"/>
        <v>-8.2652262684389299E-2</v>
      </c>
      <c r="R348" s="43">
        <f t="shared" si="267"/>
        <v>-0.32389542991297593</v>
      </c>
      <c r="S348" s="21">
        <f t="shared" si="268"/>
        <v>86800.214346893568</v>
      </c>
      <c r="T348" s="22">
        <f t="shared" si="254"/>
        <v>426706.2143468936</v>
      </c>
      <c r="U348" s="22">
        <f t="shared" si="255"/>
        <v>253105.78565310643</v>
      </c>
      <c r="V348" s="21">
        <f t="shared" si="269"/>
        <v>262300</v>
      </c>
      <c r="W348" s="21">
        <f t="shared" si="270"/>
        <v>279324</v>
      </c>
      <c r="X348" s="21">
        <f t="shared" si="271"/>
        <v>368000</v>
      </c>
      <c r="Y348" s="21" t="str">
        <f t="shared" si="272"/>
        <v/>
      </c>
      <c r="Z348" s="23">
        <f t="shared" si="256"/>
        <v>303208</v>
      </c>
      <c r="AA348" s="20">
        <f t="shared" si="257"/>
        <v>3</v>
      </c>
      <c r="AB348" s="1" t="s">
        <v>863</v>
      </c>
      <c r="AE348" s="53"/>
      <c r="AF348" s="57">
        <f t="shared" si="258"/>
        <v>0</v>
      </c>
    </row>
    <row r="349" spans="1:32" ht="38.25" hidden="1" x14ac:dyDescent="0.2">
      <c r="A349" s="5" t="s">
        <v>677</v>
      </c>
      <c r="B349" s="10" t="s">
        <v>678</v>
      </c>
      <c r="C349" s="9" t="s">
        <v>17</v>
      </c>
      <c r="D349" s="12">
        <v>10</v>
      </c>
      <c r="E349" s="38">
        <v>326424</v>
      </c>
      <c r="F349" s="35">
        <f t="shared" si="259"/>
        <v>3264240</v>
      </c>
      <c r="G349" s="40">
        <v>351122</v>
      </c>
      <c r="H349" s="25">
        <f t="shared" si="260"/>
        <v>3511220</v>
      </c>
      <c r="I349" s="15">
        <v>370000</v>
      </c>
      <c r="J349" s="17">
        <f t="shared" si="261"/>
        <v>3700000</v>
      </c>
      <c r="K349" s="28">
        <v>450000</v>
      </c>
      <c r="L349" s="29">
        <f t="shared" si="262"/>
        <v>4500000</v>
      </c>
      <c r="M349" s="47">
        <f t="shared" si="253"/>
        <v>349182</v>
      </c>
      <c r="N349" s="42">
        <f t="shared" si="263"/>
        <v>374386.5</v>
      </c>
      <c r="O349" s="43">
        <f t="shared" si="264"/>
        <v>0.12810958728479793</v>
      </c>
      <c r="P349" s="43">
        <f t="shared" si="265"/>
        <v>6.2140328243673326E-2</v>
      </c>
      <c r="Q349" s="43">
        <f t="shared" si="266"/>
        <v>1.1716501529836165E-2</v>
      </c>
      <c r="R349" s="43">
        <f t="shared" si="267"/>
        <v>-0.20196641705830731</v>
      </c>
      <c r="S349" s="21">
        <f t="shared" si="268"/>
        <v>53473.610722174599</v>
      </c>
      <c r="T349" s="22">
        <f t="shared" si="254"/>
        <v>427860.11072217458</v>
      </c>
      <c r="U349" s="22">
        <f t="shared" si="255"/>
        <v>320912.88927782542</v>
      </c>
      <c r="V349" s="21">
        <f t="shared" si="269"/>
        <v>326424</v>
      </c>
      <c r="W349" s="21">
        <f t="shared" si="270"/>
        <v>351122</v>
      </c>
      <c r="X349" s="21">
        <f t="shared" si="271"/>
        <v>370000</v>
      </c>
      <c r="Y349" s="21" t="str">
        <f t="shared" si="272"/>
        <v/>
      </c>
      <c r="Z349" s="23">
        <f t="shared" si="256"/>
        <v>349182</v>
      </c>
      <c r="AA349" s="20">
        <f t="shared" si="257"/>
        <v>3</v>
      </c>
      <c r="AB349" s="1" t="s">
        <v>863</v>
      </c>
      <c r="AE349" s="53"/>
      <c r="AF349" s="57">
        <f t="shared" si="258"/>
        <v>0</v>
      </c>
    </row>
    <row r="350" spans="1:32" ht="38.25" hidden="1" x14ac:dyDescent="0.2">
      <c r="A350" s="5" t="s">
        <v>679</v>
      </c>
      <c r="B350" s="10" t="s">
        <v>680</v>
      </c>
      <c r="C350" s="9" t="s">
        <v>17</v>
      </c>
      <c r="D350" s="12">
        <v>10</v>
      </c>
      <c r="E350" s="38">
        <v>423844</v>
      </c>
      <c r="F350" s="35">
        <f t="shared" si="259"/>
        <v>4238440</v>
      </c>
      <c r="G350" s="40">
        <v>442009</v>
      </c>
      <c r="H350" s="25">
        <f t="shared" si="260"/>
        <v>4420090</v>
      </c>
      <c r="I350" s="15">
        <v>370000</v>
      </c>
      <c r="J350" s="17">
        <f t="shared" si="261"/>
        <v>3700000</v>
      </c>
      <c r="K350" s="28">
        <v>400000</v>
      </c>
      <c r="L350" s="29">
        <f t="shared" si="262"/>
        <v>4000000</v>
      </c>
      <c r="M350" s="47">
        <f t="shared" ref="M350:M351" si="274">N350</f>
        <v>408963.25</v>
      </c>
      <c r="N350" s="46">
        <f t="shared" si="263"/>
        <v>408963.25</v>
      </c>
      <c r="O350" s="43">
        <f t="shared" si="264"/>
        <v>-3.6386521282780304E-2</v>
      </c>
      <c r="P350" s="43">
        <f t="shared" si="265"/>
        <v>-8.0803715248252805E-2</v>
      </c>
      <c r="Q350" s="43">
        <f t="shared" si="266"/>
        <v>9.5273230540885989E-2</v>
      </c>
      <c r="R350" s="43">
        <f t="shared" si="267"/>
        <v>2.1917005990147009E-2</v>
      </c>
      <c r="S350" s="21">
        <f t="shared" si="268"/>
        <v>31155.165514726446</v>
      </c>
      <c r="T350" s="22">
        <f t="shared" si="254"/>
        <v>440118.41551472642</v>
      </c>
      <c r="U350" s="22">
        <f t="shared" si="255"/>
        <v>377808.08448527358</v>
      </c>
      <c r="V350" s="21">
        <f t="shared" si="269"/>
        <v>423844</v>
      </c>
      <c r="W350" s="21" t="str">
        <f t="shared" si="270"/>
        <v/>
      </c>
      <c r="X350" s="21" t="str">
        <f t="shared" si="271"/>
        <v/>
      </c>
      <c r="Y350" s="21">
        <f t="shared" si="272"/>
        <v>400000</v>
      </c>
      <c r="Z350" s="23">
        <f t="shared" si="256"/>
        <v>411922</v>
      </c>
      <c r="AA350" s="20">
        <f t="shared" si="257"/>
        <v>2</v>
      </c>
      <c r="AB350" s="44" t="s">
        <v>873</v>
      </c>
      <c r="AE350" s="53"/>
      <c r="AF350" s="57">
        <f t="shared" si="258"/>
        <v>0</v>
      </c>
    </row>
    <row r="351" spans="1:32" ht="38.25" hidden="1" x14ac:dyDescent="0.2">
      <c r="A351" s="5" t="s">
        <v>681</v>
      </c>
      <c r="B351" s="10" t="s">
        <v>682</v>
      </c>
      <c r="C351" s="9" t="s">
        <v>17</v>
      </c>
      <c r="D351" s="12">
        <v>10</v>
      </c>
      <c r="E351" s="38">
        <v>398520</v>
      </c>
      <c r="F351" s="35">
        <f t="shared" si="259"/>
        <v>3985200</v>
      </c>
      <c r="G351" s="40">
        <v>407231</v>
      </c>
      <c r="H351" s="25">
        <f t="shared" si="260"/>
        <v>4072310</v>
      </c>
      <c r="I351" s="15">
        <v>350000</v>
      </c>
      <c r="J351" s="17">
        <f t="shared" si="261"/>
        <v>3500000</v>
      </c>
      <c r="K351" s="28">
        <v>450000</v>
      </c>
      <c r="L351" s="29">
        <f t="shared" si="262"/>
        <v>4500000</v>
      </c>
      <c r="M351" s="47">
        <f t="shared" si="274"/>
        <v>401437.75</v>
      </c>
      <c r="N351" s="46">
        <f t="shared" si="263"/>
        <v>401437.75</v>
      </c>
      <c r="O351" s="43">
        <f t="shared" si="264"/>
        <v>7.2682501832476154E-3</v>
      </c>
      <c r="P351" s="43">
        <f t="shared" si="265"/>
        <v>-1.4431253662616328E-2</v>
      </c>
      <c r="Q351" s="43">
        <f t="shared" si="266"/>
        <v>0.1281338140222239</v>
      </c>
      <c r="R351" s="43">
        <f t="shared" si="267"/>
        <v>-0.12097081054285508</v>
      </c>
      <c r="S351" s="21">
        <f t="shared" si="268"/>
        <v>41013.04370055133</v>
      </c>
      <c r="T351" s="22">
        <f t="shared" si="254"/>
        <v>442450.79370055132</v>
      </c>
      <c r="U351" s="22">
        <f t="shared" si="255"/>
        <v>360424.70629944868</v>
      </c>
      <c r="V351" s="21">
        <f t="shared" si="269"/>
        <v>398520</v>
      </c>
      <c r="W351" s="21">
        <f t="shared" si="270"/>
        <v>407231</v>
      </c>
      <c r="X351" s="21" t="str">
        <f t="shared" si="271"/>
        <v/>
      </c>
      <c r="Y351" s="21" t="str">
        <f t="shared" si="272"/>
        <v/>
      </c>
      <c r="Z351" s="23">
        <f t="shared" si="256"/>
        <v>402875.5</v>
      </c>
      <c r="AA351" s="20">
        <f t="shared" si="257"/>
        <v>2</v>
      </c>
      <c r="AB351" s="44" t="s">
        <v>873</v>
      </c>
      <c r="AE351" s="53"/>
      <c r="AF351" s="57">
        <f t="shared" si="258"/>
        <v>0</v>
      </c>
    </row>
    <row r="352" spans="1:32" ht="15" hidden="1" x14ac:dyDescent="0.2">
      <c r="A352" s="5" t="s">
        <v>683</v>
      </c>
      <c r="B352" s="10" t="s">
        <v>684</v>
      </c>
      <c r="C352" s="9" t="s">
        <v>32</v>
      </c>
      <c r="D352" s="12">
        <v>30</v>
      </c>
      <c r="E352" s="38">
        <v>415187</v>
      </c>
      <c r="F352" s="35">
        <f t="shared" si="259"/>
        <v>12455610</v>
      </c>
      <c r="G352" s="40">
        <v>443683</v>
      </c>
      <c r="H352" s="25">
        <f t="shared" si="260"/>
        <v>13310490</v>
      </c>
      <c r="I352" s="16">
        <v>205000</v>
      </c>
      <c r="J352" s="17">
        <f t="shared" si="261"/>
        <v>6150000</v>
      </c>
      <c r="K352" s="28">
        <v>250000</v>
      </c>
      <c r="L352" s="29">
        <f t="shared" si="262"/>
        <v>7500000</v>
      </c>
      <c r="M352" s="47">
        <f t="shared" ref="M352:M415" si="275">Z352</f>
        <v>369623.33333333331</v>
      </c>
      <c r="N352" s="42">
        <f t="shared" si="263"/>
        <v>328467.5</v>
      </c>
      <c r="O352" s="43">
        <f t="shared" si="264"/>
        <v>-0.26401242132022196</v>
      </c>
      <c r="P352" s="43">
        <f t="shared" si="265"/>
        <v>-0.35076681863502479</v>
      </c>
      <c r="Q352" s="43">
        <f t="shared" si="266"/>
        <v>0.37588954767214411</v>
      </c>
      <c r="R352" s="43">
        <f t="shared" si="267"/>
        <v>0.23888969228310264</v>
      </c>
      <c r="S352" s="21">
        <f t="shared" si="268"/>
        <v>118597.71671916792</v>
      </c>
      <c r="T352" s="22">
        <f t="shared" si="254"/>
        <v>447065.21671916789</v>
      </c>
      <c r="U352" s="22">
        <f t="shared" si="255"/>
        <v>209869.78328083208</v>
      </c>
      <c r="V352" s="21">
        <f t="shared" si="269"/>
        <v>415187</v>
      </c>
      <c r="W352" s="21">
        <f t="shared" si="270"/>
        <v>443683</v>
      </c>
      <c r="X352" s="21" t="str">
        <f t="shared" si="271"/>
        <v/>
      </c>
      <c r="Y352" s="21">
        <f t="shared" si="272"/>
        <v>250000</v>
      </c>
      <c r="Z352" s="23">
        <f t="shared" si="256"/>
        <v>369623.33333333331</v>
      </c>
      <c r="AA352" s="20">
        <f t="shared" si="257"/>
        <v>3</v>
      </c>
      <c r="AB352" s="1" t="s">
        <v>863</v>
      </c>
      <c r="AE352" s="53"/>
      <c r="AF352" s="57">
        <f t="shared" si="258"/>
        <v>0</v>
      </c>
    </row>
    <row r="353" spans="1:32" s="61" customFormat="1" ht="273" customHeight="1" x14ac:dyDescent="0.2">
      <c r="A353" s="74" t="s">
        <v>685</v>
      </c>
      <c r="B353" s="116" t="s">
        <v>686</v>
      </c>
      <c r="C353" s="77" t="s">
        <v>32</v>
      </c>
      <c r="D353" s="189">
        <v>10</v>
      </c>
      <c r="E353" s="190">
        <v>200049</v>
      </c>
      <c r="F353" s="183">
        <f t="shared" si="259"/>
        <v>2000490</v>
      </c>
      <c r="G353" s="191">
        <v>201793</v>
      </c>
      <c r="H353" s="184">
        <f t="shared" si="260"/>
        <v>2017930</v>
      </c>
      <c r="I353" s="188">
        <v>206500</v>
      </c>
      <c r="J353" s="224">
        <f t="shared" si="261"/>
        <v>2065000</v>
      </c>
      <c r="K353" s="192">
        <v>650000</v>
      </c>
      <c r="L353" s="220">
        <f t="shared" si="262"/>
        <v>6500000</v>
      </c>
      <c r="M353" s="85">
        <f t="shared" si="275"/>
        <v>202780.66666666666</v>
      </c>
      <c r="N353" s="225">
        <f t="shared" si="263"/>
        <v>314585.5</v>
      </c>
      <c r="O353" s="226">
        <f t="shared" si="264"/>
        <v>0.36408702880456978</v>
      </c>
      <c r="P353" s="226">
        <f t="shared" si="265"/>
        <v>0.35854322592745058</v>
      </c>
      <c r="Q353" s="226">
        <f t="shared" si="266"/>
        <v>0.34358067997412467</v>
      </c>
      <c r="R353" s="226">
        <f t="shared" si="267"/>
        <v>-1.0662109347061453</v>
      </c>
      <c r="S353" s="227">
        <f t="shared" si="268"/>
        <v>223626.26560774713</v>
      </c>
      <c r="T353" s="228">
        <f t="shared" si="254"/>
        <v>538211.76560774713</v>
      </c>
      <c r="U353" s="228">
        <f t="shared" si="255"/>
        <v>90959.234392252867</v>
      </c>
      <c r="V353" s="227">
        <f t="shared" si="269"/>
        <v>200049</v>
      </c>
      <c r="W353" s="227">
        <f t="shared" si="270"/>
        <v>201793</v>
      </c>
      <c r="X353" s="227">
        <f t="shared" si="271"/>
        <v>206500</v>
      </c>
      <c r="Y353" s="227" t="str">
        <f t="shared" si="272"/>
        <v/>
      </c>
      <c r="Z353" s="86">
        <f t="shared" si="256"/>
        <v>202780.66666666666</v>
      </c>
      <c r="AA353" s="229">
        <f t="shared" si="257"/>
        <v>3</v>
      </c>
      <c r="AB353" s="73" t="s">
        <v>863</v>
      </c>
      <c r="AC353" s="73"/>
      <c r="AD353" s="73"/>
      <c r="AE353" s="235">
        <v>3</v>
      </c>
      <c r="AF353" s="236">
        <f t="shared" si="258"/>
        <v>608342</v>
      </c>
    </row>
    <row r="354" spans="1:32" ht="15" hidden="1" x14ac:dyDescent="0.2">
      <c r="A354" s="5" t="s">
        <v>687</v>
      </c>
      <c r="B354" s="10" t="s">
        <v>688</v>
      </c>
      <c r="C354" s="9" t="s">
        <v>32</v>
      </c>
      <c r="D354" s="12">
        <v>10</v>
      </c>
      <c r="E354" s="38">
        <v>35286</v>
      </c>
      <c r="F354" s="35">
        <f t="shared" si="259"/>
        <v>352860</v>
      </c>
      <c r="G354" s="40">
        <v>35254</v>
      </c>
      <c r="H354" s="25">
        <f t="shared" si="260"/>
        <v>352540</v>
      </c>
      <c r="I354" s="16">
        <v>245300</v>
      </c>
      <c r="J354" s="17">
        <f t="shared" si="261"/>
        <v>2453000</v>
      </c>
      <c r="K354" s="28">
        <v>450000</v>
      </c>
      <c r="L354" s="29">
        <f t="shared" si="262"/>
        <v>4500000</v>
      </c>
      <c r="M354" s="47">
        <f t="shared" si="275"/>
        <v>105280</v>
      </c>
      <c r="N354" s="42">
        <f t="shared" si="263"/>
        <v>191460</v>
      </c>
      <c r="O354" s="43">
        <f t="shared" si="264"/>
        <v>0.81570040739580074</v>
      </c>
      <c r="P354" s="43">
        <f t="shared" si="265"/>
        <v>0.8158675441345451</v>
      </c>
      <c r="Q354" s="43">
        <f t="shared" si="266"/>
        <v>-0.28120756293742821</v>
      </c>
      <c r="R354" s="43">
        <f t="shared" si="267"/>
        <v>-1.3503603885929176</v>
      </c>
      <c r="S354" s="21">
        <f t="shared" si="268"/>
        <v>198773.16209857573</v>
      </c>
      <c r="T354" s="22">
        <f t="shared" si="254"/>
        <v>390233.16209857573</v>
      </c>
      <c r="U354" s="22">
        <f t="shared" si="255"/>
        <v>-7313.1620985757327</v>
      </c>
      <c r="V354" s="21">
        <f t="shared" si="269"/>
        <v>35286</v>
      </c>
      <c r="W354" s="21">
        <f t="shared" si="270"/>
        <v>35254</v>
      </c>
      <c r="X354" s="21">
        <f t="shared" si="271"/>
        <v>245300</v>
      </c>
      <c r="Y354" s="21" t="str">
        <f t="shared" si="272"/>
        <v/>
      </c>
      <c r="Z354" s="23">
        <f t="shared" si="256"/>
        <v>105280</v>
      </c>
      <c r="AA354" s="20">
        <f t="shared" si="257"/>
        <v>3</v>
      </c>
      <c r="AB354" s="1" t="s">
        <v>863</v>
      </c>
      <c r="AE354" s="53"/>
      <c r="AF354" s="57">
        <f t="shared" si="258"/>
        <v>0</v>
      </c>
    </row>
    <row r="355" spans="1:32" ht="15" hidden="1" x14ac:dyDescent="0.2">
      <c r="A355" s="5" t="s">
        <v>689</v>
      </c>
      <c r="B355" s="10" t="s">
        <v>690</v>
      </c>
      <c r="C355" s="9" t="s">
        <v>32</v>
      </c>
      <c r="D355" s="12">
        <v>10</v>
      </c>
      <c r="E355" s="38">
        <v>32200</v>
      </c>
      <c r="F355" s="35">
        <f t="shared" si="259"/>
        <v>322000</v>
      </c>
      <c r="G355" s="40">
        <v>29830</v>
      </c>
      <c r="H355" s="25">
        <f t="shared" si="260"/>
        <v>298300</v>
      </c>
      <c r="I355" s="16">
        <v>165000</v>
      </c>
      <c r="J355" s="17">
        <f t="shared" si="261"/>
        <v>1650000</v>
      </c>
      <c r="K355" s="28">
        <v>350000</v>
      </c>
      <c r="L355" s="29">
        <f t="shared" si="262"/>
        <v>3500000</v>
      </c>
      <c r="M355" s="47">
        <f t="shared" si="275"/>
        <v>75676.666666666672</v>
      </c>
      <c r="N355" s="42">
        <f t="shared" si="263"/>
        <v>144257.5</v>
      </c>
      <c r="O355" s="43">
        <f t="shared" si="264"/>
        <v>0.77678803528412732</v>
      </c>
      <c r="P355" s="43">
        <f t="shared" si="265"/>
        <v>0.79321699045110305</v>
      </c>
      <c r="Q355" s="43">
        <f t="shared" si="266"/>
        <v>-0.14378801795400586</v>
      </c>
      <c r="R355" s="43">
        <f t="shared" si="267"/>
        <v>-1.4262170077812244</v>
      </c>
      <c r="S355" s="21">
        <f t="shared" si="268"/>
        <v>151008.56893456963</v>
      </c>
      <c r="T355" s="22">
        <f t="shared" si="254"/>
        <v>295266.0689345696</v>
      </c>
      <c r="U355" s="22">
        <f t="shared" si="255"/>
        <v>-6751.0689345696301</v>
      </c>
      <c r="V355" s="21">
        <f t="shared" si="269"/>
        <v>32200</v>
      </c>
      <c r="W355" s="21">
        <f t="shared" si="270"/>
        <v>29830</v>
      </c>
      <c r="X355" s="21">
        <f t="shared" si="271"/>
        <v>165000</v>
      </c>
      <c r="Y355" s="21" t="str">
        <f t="shared" si="272"/>
        <v/>
      </c>
      <c r="Z355" s="23">
        <f t="shared" si="256"/>
        <v>75676.666666666672</v>
      </c>
      <c r="AA355" s="20">
        <f t="shared" si="257"/>
        <v>3</v>
      </c>
      <c r="AB355" s="1" t="s">
        <v>863</v>
      </c>
      <c r="AE355" s="53"/>
      <c r="AF355" s="57">
        <f t="shared" si="258"/>
        <v>0</v>
      </c>
    </row>
    <row r="356" spans="1:32" ht="38.25" hidden="1" x14ac:dyDescent="0.2">
      <c r="A356" s="5" t="s">
        <v>691</v>
      </c>
      <c r="B356" s="10" t="s">
        <v>692</v>
      </c>
      <c r="C356" s="9" t="s">
        <v>32</v>
      </c>
      <c r="D356" s="12">
        <v>10</v>
      </c>
      <c r="E356" s="38">
        <v>37865</v>
      </c>
      <c r="F356" s="35">
        <f t="shared" si="259"/>
        <v>378650</v>
      </c>
      <c r="G356" s="40">
        <v>34602</v>
      </c>
      <c r="H356" s="25">
        <f t="shared" si="260"/>
        <v>346020</v>
      </c>
      <c r="I356" s="15">
        <v>186800</v>
      </c>
      <c r="J356" s="17">
        <f t="shared" si="261"/>
        <v>1868000</v>
      </c>
      <c r="K356" s="28">
        <v>400000</v>
      </c>
      <c r="L356" s="29">
        <f t="shared" si="262"/>
        <v>4000000</v>
      </c>
      <c r="M356" s="47">
        <f t="shared" si="275"/>
        <v>86422.333333333328</v>
      </c>
      <c r="N356" s="42">
        <f t="shared" si="263"/>
        <v>164816.75</v>
      </c>
      <c r="O356" s="43">
        <f t="shared" si="264"/>
        <v>0.77026000087976498</v>
      </c>
      <c r="P356" s="43">
        <f t="shared" si="265"/>
        <v>0.79005774595118516</v>
      </c>
      <c r="Q356" s="43">
        <f t="shared" si="266"/>
        <v>-0.1333799507634994</v>
      </c>
      <c r="R356" s="43">
        <f t="shared" si="267"/>
        <v>-1.4269377960674507</v>
      </c>
      <c r="S356" s="21">
        <f t="shared" si="268"/>
        <v>172111.4486863575</v>
      </c>
      <c r="T356" s="22">
        <f t="shared" si="254"/>
        <v>336928.19868635747</v>
      </c>
      <c r="U356" s="22">
        <f t="shared" si="255"/>
        <v>-7294.6986863575003</v>
      </c>
      <c r="V356" s="21">
        <f t="shared" si="269"/>
        <v>37865</v>
      </c>
      <c r="W356" s="21">
        <f t="shared" si="270"/>
        <v>34602</v>
      </c>
      <c r="X356" s="21">
        <f t="shared" si="271"/>
        <v>186800</v>
      </c>
      <c r="Y356" s="21" t="str">
        <f t="shared" si="272"/>
        <v/>
      </c>
      <c r="Z356" s="23">
        <f t="shared" si="256"/>
        <v>86422.333333333328</v>
      </c>
      <c r="AA356" s="20">
        <f t="shared" si="257"/>
        <v>3</v>
      </c>
      <c r="AB356" s="1" t="s">
        <v>863</v>
      </c>
      <c r="AE356" s="53"/>
      <c r="AF356" s="57">
        <f t="shared" si="258"/>
        <v>0</v>
      </c>
    </row>
    <row r="357" spans="1:32" ht="15" hidden="1" x14ac:dyDescent="0.2">
      <c r="A357" s="5" t="s">
        <v>693</v>
      </c>
      <c r="B357" s="10" t="s">
        <v>694</v>
      </c>
      <c r="C357" s="9" t="s">
        <v>32</v>
      </c>
      <c r="D357" s="12">
        <v>15</v>
      </c>
      <c r="E357" s="38">
        <v>410000</v>
      </c>
      <c r="F357" s="35">
        <f t="shared" si="259"/>
        <v>6150000</v>
      </c>
      <c r="G357" s="40">
        <v>434474</v>
      </c>
      <c r="H357" s="25">
        <f t="shared" si="260"/>
        <v>6517110</v>
      </c>
      <c r="I357" s="16">
        <v>123000</v>
      </c>
      <c r="J357" s="17">
        <f t="shared" si="261"/>
        <v>1845000</v>
      </c>
      <c r="K357" s="28">
        <v>200000</v>
      </c>
      <c r="L357" s="29">
        <f t="shared" si="262"/>
        <v>3000000</v>
      </c>
      <c r="M357" s="47">
        <f t="shared" si="275"/>
        <v>348158</v>
      </c>
      <c r="N357" s="42">
        <f t="shared" si="263"/>
        <v>291868.5</v>
      </c>
      <c r="O357" s="43">
        <f t="shared" si="264"/>
        <v>-0.40474220410904227</v>
      </c>
      <c r="P357" s="43">
        <f t="shared" si="265"/>
        <v>-0.48859503509285851</v>
      </c>
      <c r="Q357" s="43">
        <f t="shared" si="266"/>
        <v>0.57857733876728734</v>
      </c>
      <c r="R357" s="43">
        <f t="shared" si="267"/>
        <v>0.31475990043461355</v>
      </c>
      <c r="S357" s="21">
        <f t="shared" si="268"/>
        <v>154107.9399933696</v>
      </c>
      <c r="T357" s="22">
        <f t="shared" si="254"/>
        <v>445976.43999336963</v>
      </c>
      <c r="U357" s="22">
        <f t="shared" si="255"/>
        <v>137760.5600066304</v>
      </c>
      <c r="V357" s="21">
        <f t="shared" si="269"/>
        <v>410000</v>
      </c>
      <c r="W357" s="21">
        <f t="shared" si="270"/>
        <v>434474</v>
      </c>
      <c r="X357" s="21" t="str">
        <f t="shared" si="271"/>
        <v/>
      </c>
      <c r="Y357" s="21">
        <f t="shared" si="272"/>
        <v>200000</v>
      </c>
      <c r="Z357" s="23">
        <f t="shared" si="256"/>
        <v>348158</v>
      </c>
      <c r="AA357" s="20">
        <f t="shared" si="257"/>
        <v>3</v>
      </c>
      <c r="AB357" s="1" t="s">
        <v>863</v>
      </c>
      <c r="AE357" s="53"/>
      <c r="AF357" s="57">
        <f t="shared" si="258"/>
        <v>0</v>
      </c>
    </row>
    <row r="358" spans="1:32" ht="25.5" hidden="1" x14ac:dyDescent="0.2">
      <c r="A358" s="5" t="s">
        <v>695</v>
      </c>
      <c r="B358" s="10" t="s">
        <v>696</v>
      </c>
      <c r="C358" s="9" t="s">
        <v>17</v>
      </c>
      <c r="D358" s="12">
        <v>10</v>
      </c>
      <c r="E358" s="38">
        <v>294116</v>
      </c>
      <c r="F358" s="35">
        <f t="shared" si="259"/>
        <v>2941160</v>
      </c>
      <c r="G358" s="40">
        <v>291965</v>
      </c>
      <c r="H358" s="25">
        <f t="shared" si="260"/>
        <v>2919650</v>
      </c>
      <c r="I358" s="16">
        <v>865000</v>
      </c>
      <c r="J358" s="17">
        <f t="shared" si="261"/>
        <v>8650000</v>
      </c>
      <c r="K358" s="28">
        <v>950000</v>
      </c>
      <c r="L358" s="29">
        <f t="shared" si="262"/>
        <v>9500000</v>
      </c>
      <c r="M358" s="47">
        <f t="shared" si="275"/>
        <v>600270.25</v>
      </c>
      <c r="N358" s="42">
        <f t="shared" si="263"/>
        <v>600270.25</v>
      </c>
      <c r="O358" s="43">
        <f t="shared" si="264"/>
        <v>0.5100273585106041</v>
      </c>
      <c r="P358" s="43">
        <f t="shared" si="265"/>
        <v>0.51361074449383426</v>
      </c>
      <c r="Q358" s="43">
        <f t="shared" si="266"/>
        <v>-0.44101760831891967</v>
      </c>
      <c r="R358" s="43">
        <f t="shared" si="267"/>
        <v>-0.58262049468551869</v>
      </c>
      <c r="S358" s="21">
        <f t="shared" si="268"/>
        <v>356452.5637167588</v>
      </c>
      <c r="T358" s="22">
        <f t="shared" si="254"/>
        <v>956722.81371675874</v>
      </c>
      <c r="U358" s="22">
        <f t="shared" si="255"/>
        <v>243817.6862832412</v>
      </c>
      <c r="V358" s="21">
        <f t="shared" si="269"/>
        <v>294116</v>
      </c>
      <c r="W358" s="21">
        <f t="shared" si="270"/>
        <v>291965</v>
      </c>
      <c r="X358" s="21">
        <f t="shared" si="271"/>
        <v>865000</v>
      </c>
      <c r="Y358" s="21">
        <f t="shared" si="272"/>
        <v>950000</v>
      </c>
      <c r="Z358" s="23">
        <f t="shared" si="256"/>
        <v>600270.25</v>
      </c>
      <c r="AA358" s="20">
        <f t="shared" si="257"/>
        <v>4</v>
      </c>
      <c r="AB358" s="1" t="s">
        <v>863</v>
      </c>
      <c r="AE358" s="53"/>
      <c r="AF358" s="57">
        <f t="shared" si="258"/>
        <v>0</v>
      </c>
    </row>
    <row r="359" spans="1:32" s="61" customFormat="1" ht="273" customHeight="1" x14ac:dyDescent="0.2">
      <c r="A359" s="74" t="s">
        <v>697</v>
      </c>
      <c r="B359" s="116" t="s">
        <v>698</v>
      </c>
      <c r="C359" s="77" t="s">
        <v>17</v>
      </c>
      <c r="D359" s="189">
        <v>10</v>
      </c>
      <c r="E359" s="190">
        <v>1245000</v>
      </c>
      <c r="F359" s="183">
        <f t="shared" si="259"/>
        <v>12450000</v>
      </c>
      <c r="G359" s="191">
        <v>1155394</v>
      </c>
      <c r="H359" s="184">
        <f t="shared" si="260"/>
        <v>11553940</v>
      </c>
      <c r="I359" s="188">
        <v>562000</v>
      </c>
      <c r="J359" s="224">
        <f t="shared" si="261"/>
        <v>5620000</v>
      </c>
      <c r="K359" s="192">
        <v>850000</v>
      </c>
      <c r="L359" s="220">
        <f t="shared" si="262"/>
        <v>8500000</v>
      </c>
      <c r="M359" s="85">
        <f t="shared" si="275"/>
        <v>1083464.6666666667</v>
      </c>
      <c r="N359" s="225">
        <f t="shared" si="263"/>
        <v>953098.5</v>
      </c>
      <c r="O359" s="226">
        <f t="shared" si="264"/>
        <v>-0.3062658266695415</v>
      </c>
      <c r="P359" s="226">
        <f t="shared" si="265"/>
        <v>-0.21225036027231181</v>
      </c>
      <c r="Q359" s="226">
        <f t="shared" si="266"/>
        <v>0.41034426137487368</v>
      </c>
      <c r="R359" s="226">
        <f t="shared" si="267"/>
        <v>0.10817192556697974</v>
      </c>
      <c r="S359" s="227">
        <f t="shared" si="268"/>
        <v>310761.05098451447</v>
      </c>
      <c r="T359" s="228">
        <f t="shared" si="254"/>
        <v>1263859.5509845144</v>
      </c>
      <c r="U359" s="228">
        <f t="shared" si="255"/>
        <v>642337.44901548559</v>
      </c>
      <c r="V359" s="227">
        <f t="shared" si="269"/>
        <v>1245000</v>
      </c>
      <c r="W359" s="227">
        <f t="shared" si="270"/>
        <v>1155394</v>
      </c>
      <c r="X359" s="227" t="str">
        <f t="shared" si="271"/>
        <v/>
      </c>
      <c r="Y359" s="227">
        <f t="shared" si="272"/>
        <v>850000</v>
      </c>
      <c r="Z359" s="86">
        <f t="shared" si="256"/>
        <v>1083464.6666666667</v>
      </c>
      <c r="AA359" s="229">
        <f t="shared" si="257"/>
        <v>3</v>
      </c>
      <c r="AB359" s="73" t="s">
        <v>863</v>
      </c>
      <c r="AC359" s="73"/>
      <c r="AD359" s="73"/>
      <c r="AE359" s="235">
        <v>2</v>
      </c>
      <c r="AF359" s="236">
        <f t="shared" si="258"/>
        <v>2166929.3333333335</v>
      </c>
    </row>
    <row r="360" spans="1:32" s="61" customFormat="1" ht="273" customHeight="1" x14ac:dyDescent="0.2">
      <c r="A360" s="74" t="s">
        <v>699</v>
      </c>
      <c r="B360" s="116" t="s">
        <v>700</v>
      </c>
      <c r="C360" s="77" t="s">
        <v>17</v>
      </c>
      <c r="D360" s="189">
        <v>10</v>
      </c>
      <c r="E360" s="190">
        <v>535823</v>
      </c>
      <c r="F360" s="183">
        <f t="shared" si="259"/>
        <v>5358230</v>
      </c>
      <c r="G360" s="191">
        <v>564620</v>
      </c>
      <c r="H360" s="184">
        <f t="shared" si="260"/>
        <v>5646200</v>
      </c>
      <c r="I360" s="188">
        <v>1256000</v>
      </c>
      <c r="J360" s="224">
        <f t="shared" si="261"/>
        <v>12560000</v>
      </c>
      <c r="K360" s="192">
        <v>450000</v>
      </c>
      <c r="L360" s="220">
        <f t="shared" si="262"/>
        <v>4500000</v>
      </c>
      <c r="M360" s="85">
        <f t="shared" si="275"/>
        <v>516814.33333333331</v>
      </c>
      <c r="N360" s="225">
        <f t="shared" si="263"/>
        <v>701610.75</v>
      </c>
      <c r="O360" s="226">
        <f t="shared" si="264"/>
        <v>0.2362959090920429</v>
      </c>
      <c r="P360" s="226">
        <f t="shared" si="265"/>
        <v>0.19525178312903557</v>
      </c>
      <c r="Q360" s="226">
        <f t="shared" si="266"/>
        <v>-0.79016641349922301</v>
      </c>
      <c r="R360" s="226">
        <f t="shared" si="267"/>
        <v>0.35861872127814465</v>
      </c>
      <c r="S360" s="227">
        <f t="shared" si="268"/>
        <v>372785.6639172837</v>
      </c>
      <c r="T360" s="228">
        <f t="shared" si="254"/>
        <v>1074396.4139172838</v>
      </c>
      <c r="U360" s="228">
        <f t="shared" si="255"/>
        <v>328825.0860827163</v>
      </c>
      <c r="V360" s="227">
        <f t="shared" si="269"/>
        <v>535823</v>
      </c>
      <c r="W360" s="227">
        <f t="shared" si="270"/>
        <v>564620</v>
      </c>
      <c r="X360" s="227" t="str">
        <f t="shared" si="271"/>
        <v/>
      </c>
      <c r="Y360" s="227">
        <f t="shared" si="272"/>
        <v>450000</v>
      </c>
      <c r="Z360" s="86">
        <f t="shared" si="256"/>
        <v>516814.33333333331</v>
      </c>
      <c r="AA360" s="229">
        <f t="shared" si="257"/>
        <v>3</v>
      </c>
      <c r="AB360" s="73" t="s">
        <v>863</v>
      </c>
      <c r="AC360" s="73"/>
      <c r="AD360" s="73"/>
      <c r="AE360" s="235">
        <v>2</v>
      </c>
      <c r="AF360" s="236">
        <f t="shared" si="258"/>
        <v>1033628.6666666666</v>
      </c>
    </row>
    <row r="361" spans="1:32" ht="25.5" hidden="1" x14ac:dyDescent="0.2">
      <c r="A361" s="5" t="s">
        <v>701</v>
      </c>
      <c r="B361" s="10" t="s">
        <v>702</v>
      </c>
      <c r="C361" s="9" t="s">
        <v>17</v>
      </c>
      <c r="D361" s="12">
        <v>10</v>
      </c>
      <c r="E361" s="38">
        <v>110480</v>
      </c>
      <c r="F361" s="35">
        <f t="shared" si="259"/>
        <v>1104800</v>
      </c>
      <c r="G361" s="40">
        <v>102587</v>
      </c>
      <c r="H361" s="25">
        <f t="shared" si="260"/>
        <v>1025870</v>
      </c>
      <c r="I361" s="16">
        <v>165000</v>
      </c>
      <c r="J361" s="17">
        <f t="shared" si="261"/>
        <v>1650000</v>
      </c>
      <c r="K361" s="28">
        <v>150000</v>
      </c>
      <c r="L361" s="29">
        <f t="shared" si="262"/>
        <v>1500000</v>
      </c>
      <c r="M361" s="47">
        <f t="shared" si="275"/>
        <v>121022.33333333333</v>
      </c>
      <c r="N361" s="42">
        <f t="shared" si="263"/>
        <v>132016.75</v>
      </c>
      <c r="O361" s="43">
        <f t="shared" si="264"/>
        <v>0.16313649593706858</v>
      </c>
      <c r="P361" s="43">
        <f t="shared" si="265"/>
        <v>0.22292436376444658</v>
      </c>
      <c r="Q361" s="43">
        <f t="shared" si="266"/>
        <v>-0.24984140270079358</v>
      </c>
      <c r="R361" s="43">
        <f t="shared" si="267"/>
        <v>-0.13621945700072158</v>
      </c>
      <c r="S361" s="21">
        <f t="shared" si="268"/>
        <v>30228.208937734526</v>
      </c>
      <c r="T361" s="22">
        <f t="shared" si="254"/>
        <v>162244.95893773454</v>
      </c>
      <c r="U361" s="22">
        <f t="shared" si="255"/>
        <v>101788.54106226547</v>
      </c>
      <c r="V361" s="21">
        <f t="shared" si="269"/>
        <v>110480</v>
      </c>
      <c r="W361" s="21">
        <f t="shared" si="270"/>
        <v>102587</v>
      </c>
      <c r="X361" s="21" t="str">
        <f t="shared" si="271"/>
        <v/>
      </c>
      <c r="Y361" s="21">
        <f t="shared" si="272"/>
        <v>150000</v>
      </c>
      <c r="Z361" s="23">
        <f t="shared" si="256"/>
        <v>121022.33333333333</v>
      </c>
      <c r="AA361" s="20">
        <f t="shared" si="257"/>
        <v>3</v>
      </c>
      <c r="AB361" s="1" t="s">
        <v>863</v>
      </c>
      <c r="AE361" s="53"/>
      <c r="AF361" s="57">
        <f t="shared" si="258"/>
        <v>0</v>
      </c>
    </row>
    <row r="362" spans="1:32" ht="15.75" hidden="1" x14ac:dyDescent="0.2">
      <c r="A362" s="8">
        <v>17</v>
      </c>
      <c r="B362" s="255" t="s">
        <v>703</v>
      </c>
      <c r="C362" s="255"/>
      <c r="D362" s="255"/>
      <c r="E362" s="255"/>
      <c r="F362" s="255"/>
      <c r="G362" s="49"/>
      <c r="H362" s="49"/>
      <c r="I362" s="49"/>
      <c r="J362" s="49"/>
      <c r="K362" s="49"/>
      <c r="L362" s="49"/>
      <c r="M362" s="26"/>
      <c r="N362" s="256"/>
      <c r="O362" s="257"/>
      <c r="P362" s="257"/>
      <c r="Q362" s="257"/>
      <c r="R362" s="257"/>
      <c r="S362" s="257"/>
      <c r="T362" s="257"/>
      <c r="U362" s="257"/>
      <c r="V362" s="257"/>
      <c r="W362" s="257"/>
      <c r="X362" s="257"/>
      <c r="Y362" s="257"/>
      <c r="Z362" s="257"/>
      <c r="AA362" s="258"/>
      <c r="AB362" s="1" t="s">
        <v>863</v>
      </c>
      <c r="AE362" s="53"/>
      <c r="AF362" s="57">
        <f t="shared" si="258"/>
        <v>0</v>
      </c>
    </row>
    <row r="363" spans="1:32" s="61" customFormat="1" ht="273" customHeight="1" x14ac:dyDescent="0.2">
      <c r="A363" s="74" t="s">
        <v>704</v>
      </c>
      <c r="B363" s="116" t="s">
        <v>705</v>
      </c>
      <c r="C363" s="77" t="s">
        <v>17</v>
      </c>
      <c r="D363" s="189">
        <v>10</v>
      </c>
      <c r="E363" s="222">
        <v>382478.2</v>
      </c>
      <c r="F363" s="183">
        <f t="shared" ref="F363:F371" si="276">+D363*E363</f>
        <v>3824782</v>
      </c>
      <c r="G363" s="191">
        <v>375211</v>
      </c>
      <c r="H363" s="184">
        <f t="shared" ref="H363:H371" si="277">+D363*G363</f>
        <v>3752110</v>
      </c>
      <c r="I363" s="188">
        <v>485000</v>
      </c>
      <c r="J363" s="224">
        <f t="shared" ref="J363:J371" si="278">+I363*D363</f>
        <v>4850000</v>
      </c>
      <c r="K363" s="192">
        <v>460000</v>
      </c>
      <c r="L363" s="220">
        <f t="shared" ref="L363:L371" si="279">+K363*D363</f>
        <v>4600000</v>
      </c>
      <c r="M363" s="85">
        <f>N363</f>
        <v>425672.3</v>
      </c>
      <c r="N363" s="230">
        <f t="shared" ref="N363:N371" si="280">AVERAGE(E363,G363,I363,K363)</f>
        <v>425672.3</v>
      </c>
      <c r="O363" s="226">
        <f t="shared" ref="O363:O371" si="281">1-E363/N363</f>
        <v>0.10147265866254385</v>
      </c>
      <c r="P363" s="226">
        <f t="shared" ref="P363:P371" si="282">1-G363/N363</f>
        <v>0.11854494642944813</v>
      </c>
      <c r="Q363" s="226">
        <f t="shared" ref="Q363:Q371" si="283">1-I363/N363</f>
        <v>-0.13937411478266259</v>
      </c>
      <c r="R363" s="226">
        <f t="shared" ref="R363:R371" si="284">1-K363/N363</f>
        <v>-8.0643490309329602E-2</v>
      </c>
      <c r="S363" s="227">
        <f t="shared" ref="S363:S371" si="285">STDEV(E363,G363,I363,K363)</f>
        <v>55106.684552420913</v>
      </c>
      <c r="T363" s="228">
        <f t="shared" si="254"/>
        <v>480778.98455242091</v>
      </c>
      <c r="U363" s="228">
        <f t="shared" si="255"/>
        <v>370565.61544757907</v>
      </c>
      <c r="V363" s="227">
        <f t="shared" ref="V363:V371" si="286">IF(AND(E363&lt;=$T363,E363&gt;=$U363),E363,"")</f>
        <v>382478.2</v>
      </c>
      <c r="W363" s="227">
        <f t="shared" ref="W363:W371" si="287">IF(AND(G363&lt;=$T363,G363&gt;=$U363),G363,"")</f>
        <v>375211</v>
      </c>
      <c r="X363" s="227" t="str">
        <f t="shared" ref="X363:X371" si="288">IF(AND(I363&lt;=$T363,I363&gt;=$U363),I363,"")</f>
        <v/>
      </c>
      <c r="Y363" s="227">
        <f t="shared" ref="Y363:Y371" si="289">IF(AND(K363&lt;=$T363,K363&gt;=$U363),K363,"")</f>
        <v>460000</v>
      </c>
      <c r="Z363" s="86">
        <f t="shared" si="256"/>
        <v>405896.39999999997</v>
      </c>
      <c r="AA363" s="229">
        <f t="shared" si="257"/>
        <v>3</v>
      </c>
      <c r="AB363" s="216" t="s">
        <v>873</v>
      </c>
      <c r="AC363" s="73"/>
      <c r="AD363" s="73"/>
      <c r="AE363" s="235">
        <v>30</v>
      </c>
      <c r="AF363" s="236">
        <f t="shared" si="258"/>
        <v>12770169</v>
      </c>
    </row>
    <row r="364" spans="1:32" ht="38.25" hidden="1" x14ac:dyDescent="0.2">
      <c r="A364" s="5" t="s">
        <v>706</v>
      </c>
      <c r="B364" s="10" t="s">
        <v>707</v>
      </c>
      <c r="C364" s="9" t="s">
        <v>17</v>
      </c>
      <c r="D364" s="12">
        <v>10</v>
      </c>
      <c r="E364" s="36">
        <v>661962.6</v>
      </c>
      <c r="F364" s="35">
        <f t="shared" si="276"/>
        <v>6619626</v>
      </c>
      <c r="G364" s="40">
        <v>693346</v>
      </c>
      <c r="H364" s="25">
        <f t="shared" si="277"/>
        <v>6933460</v>
      </c>
      <c r="I364" s="16">
        <v>435000</v>
      </c>
      <c r="J364" s="17">
        <f t="shared" si="278"/>
        <v>4350000</v>
      </c>
      <c r="K364" s="28">
        <v>767000</v>
      </c>
      <c r="L364" s="29">
        <f t="shared" si="279"/>
        <v>7670000</v>
      </c>
      <c r="M364" s="47">
        <f t="shared" si="275"/>
        <v>707436.20000000007</v>
      </c>
      <c r="N364" s="42">
        <f t="shared" si="280"/>
        <v>639327.15</v>
      </c>
      <c r="O364" s="43">
        <f t="shared" si="281"/>
        <v>-3.5405113016082623E-2</v>
      </c>
      <c r="P364" s="43">
        <f t="shared" si="282"/>
        <v>-8.4493283290096421E-2</v>
      </c>
      <c r="Q364" s="43">
        <f t="shared" si="283"/>
        <v>0.31959717337203652</v>
      </c>
      <c r="R364" s="43">
        <f t="shared" si="284"/>
        <v>-0.19969877706585737</v>
      </c>
      <c r="S364" s="21">
        <f t="shared" si="285"/>
        <v>143155.32427666319</v>
      </c>
      <c r="T364" s="22">
        <f t="shared" si="254"/>
        <v>782482.47427666327</v>
      </c>
      <c r="U364" s="22">
        <f t="shared" si="255"/>
        <v>496171.82572333683</v>
      </c>
      <c r="V364" s="21">
        <f t="shared" si="286"/>
        <v>661962.6</v>
      </c>
      <c r="W364" s="21">
        <f t="shared" si="287"/>
        <v>693346</v>
      </c>
      <c r="X364" s="21" t="str">
        <f t="shared" si="288"/>
        <v/>
      </c>
      <c r="Y364" s="21">
        <f t="shared" si="289"/>
        <v>767000</v>
      </c>
      <c r="Z364" s="23">
        <f t="shared" si="256"/>
        <v>707436.20000000007</v>
      </c>
      <c r="AA364" s="20">
        <f t="shared" si="257"/>
        <v>3</v>
      </c>
      <c r="AB364" s="1" t="s">
        <v>863</v>
      </c>
      <c r="AE364" s="53"/>
      <c r="AF364" s="57">
        <f t="shared" si="258"/>
        <v>0</v>
      </c>
    </row>
    <row r="365" spans="1:32" s="61" customFormat="1" ht="273" customHeight="1" x14ac:dyDescent="0.2">
      <c r="A365" s="74" t="s">
        <v>708</v>
      </c>
      <c r="B365" s="116" t="s">
        <v>709</v>
      </c>
      <c r="C365" s="77" t="s">
        <v>17</v>
      </c>
      <c r="D365" s="189">
        <v>10</v>
      </c>
      <c r="E365" s="222">
        <v>469649.7</v>
      </c>
      <c r="F365" s="183">
        <f t="shared" si="276"/>
        <v>4696497</v>
      </c>
      <c r="G365" s="191">
        <v>453304</v>
      </c>
      <c r="H365" s="184">
        <f t="shared" si="277"/>
        <v>4533040</v>
      </c>
      <c r="I365" s="188">
        <v>458700</v>
      </c>
      <c r="J365" s="224">
        <f t="shared" si="278"/>
        <v>4587000</v>
      </c>
      <c r="K365" s="192">
        <v>460000</v>
      </c>
      <c r="L365" s="220">
        <f t="shared" si="279"/>
        <v>4600000</v>
      </c>
      <c r="M365" s="85">
        <f>N365</f>
        <v>460413.42499999999</v>
      </c>
      <c r="N365" s="230">
        <f t="shared" si="280"/>
        <v>460413.42499999999</v>
      </c>
      <c r="O365" s="226">
        <f t="shared" si="281"/>
        <v>-2.0060829025565496E-2</v>
      </c>
      <c r="P365" s="226">
        <f t="shared" si="282"/>
        <v>1.5441393786464808E-2</v>
      </c>
      <c r="Q365" s="226">
        <f t="shared" si="283"/>
        <v>3.7214922653482363E-3</v>
      </c>
      <c r="R365" s="226">
        <f t="shared" si="284"/>
        <v>8.9794297375234144E-4</v>
      </c>
      <c r="S365" s="227">
        <f t="shared" si="285"/>
        <v>6805.8662237685367</v>
      </c>
      <c r="T365" s="228">
        <f t="shared" si="254"/>
        <v>467219.29122376855</v>
      </c>
      <c r="U365" s="228">
        <f t="shared" si="255"/>
        <v>453607.55877623142</v>
      </c>
      <c r="V365" s="227" t="str">
        <f t="shared" si="286"/>
        <v/>
      </c>
      <c r="W365" s="227" t="str">
        <f t="shared" si="287"/>
        <v/>
      </c>
      <c r="X365" s="227">
        <f t="shared" si="288"/>
        <v>458700</v>
      </c>
      <c r="Y365" s="227">
        <f t="shared" si="289"/>
        <v>460000</v>
      </c>
      <c r="Z365" s="86">
        <f t="shared" si="256"/>
        <v>459350</v>
      </c>
      <c r="AA365" s="229">
        <f t="shared" si="257"/>
        <v>2</v>
      </c>
      <c r="AB365" s="216" t="s">
        <v>873</v>
      </c>
      <c r="AC365" s="73"/>
      <c r="AD365" s="73"/>
      <c r="AE365" s="235">
        <v>20</v>
      </c>
      <c r="AF365" s="236">
        <f t="shared" si="258"/>
        <v>9208268.5</v>
      </c>
    </row>
    <row r="366" spans="1:32" s="61" customFormat="1" ht="273" customHeight="1" x14ac:dyDescent="0.2">
      <c r="A366" s="74" t="s">
        <v>710</v>
      </c>
      <c r="B366" s="116" t="s">
        <v>711</v>
      </c>
      <c r="C366" s="77" t="s">
        <v>17</v>
      </c>
      <c r="D366" s="189">
        <v>20</v>
      </c>
      <c r="E366" s="222">
        <v>329180.79999999999</v>
      </c>
      <c r="F366" s="183">
        <f t="shared" si="276"/>
        <v>6583616</v>
      </c>
      <c r="G366" s="191">
        <v>343316</v>
      </c>
      <c r="H366" s="184">
        <f t="shared" si="277"/>
        <v>6866320</v>
      </c>
      <c r="I366" s="188">
        <v>443800</v>
      </c>
      <c r="J366" s="224">
        <f t="shared" si="278"/>
        <v>8876000</v>
      </c>
      <c r="K366" s="192">
        <v>530000</v>
      </c>
      <c r="L366" s="220">
        <f t="shared" si="279"/>
        <v>10600000</v>
      </c>
      <c r="M366" s="85">
        <f t="shared" si="275"/>
        <v>372098.93333333335</v>
      </c>
      <c r="N366" s="225">
        <f t="shared" si="280"/>
        <v>411574.2</v>
      </c>
      <c r="O366" s="226">
        <f t="shared" si="281"/>
        <v>0.20019087688198145</v>
      </c>
      <c r="P366" s="226">
        <f t="shared" si="282"/>
        <v>0.16584664442037433</v>
      </c>
      <c r="Q366" s="226">
        <f t="shared" si="283"/>
        <v>-7.8298882680206905E-2</v>
      </c>
      <c r="R366" s="226">
        <f t="shared" si="284"/>
        <v>-0.28773863862214877</v>
      </c>
      <c r="S366" s="227">
        <f t="shared" si="285"/>
        <v>94005.366020740112</v>
      </c>
      <c r="T366" s="228">
        <f t="shared" si="254"/>
        <v>505579.56602074014</v>
      </c>
      <c r="U366" s="228">
        <f t="shared" si="255"/>
        <v>317568.83397925989</v>
      </c>
      <c r="V366" s="227">
        <f t="shared" si="286"/>
        <v>329180.79999999999</v>
      </c>
      <c r="W366" s="227">
        <f t="shared" si="287"/>
        <v>343316</v>
      </c>
      <c r="X366" s="227">
        <f t="shared" si="288"/>
        <v>443800</v>
      </c>
      <c r="Y366" s="227" t="str">
        <f t="shared" si="289"/>
        <v/>
      </c>
      <c r="Z366" s="86">
        <f t="shared" si="256"/>
        <v>372098.93333333335</v>
      </c>
      <c r="AA366" s="229">
        <f t="shared" si="257"/>
        <v>3</v>
      </c>
      <c r="AB366" s="73" t="s">
        <v>863</v>
      </c>
      <c r="AC366" s="73"/>
      <c r="AD366" s="73"/>
      <c r="AE366" s="235">
        <v>10</v>
      </c>
      <c r="AF366" s="236">
        <f t="shared" si="258"/>
        <v>3720989.3333333335</v>
      </c>
    </row>
    <row r="367" spans="1:32" ht="38.25" hidden="1" x14ac:dyDescent="0.2">
      <c r="A367" s="5" t="s">
        <v>712</v>
      </c>
      <c r="B367" s="10" t="s">
        <v>713</v>
      </c>
      <c r="C367" s="9" t="s">
        <v>17</v>
      </c>
      <c r="D367" s="12">
        <v>20</v>
      </c>
      <c r="E367" s="36">
        <v>564515.9</v>
      </c>
      <c r="F367" s="35">
        <f t="shared" si="276"/>
        <v>11290318</v>
      </c>
      <c r="G367" s="40">
        <v>584362</v>
      </c>
      <c r="H367" s="25">
        <f t="shared" si="277"/>
        <v>11687240</v>
      </c>
      <c r="I367" s="16">
        <v>609600</v>
      </c>
      <c r="J367" s="17">
        <f t="shared" si="278"/>
        <v>12192000</v>
      </c>
      <c r="K367" s="28">
        <v>710000</v>
      </c>
      <c r="L367" s="29">
        <f t="shared" si="279"/>
        <v>14200000</v>
      </c>
      <c r="M367" s="47">
        <f>N367</f>
        <v>617119.47499999998</v>
      </c>
      <c r="N367" s="46">
        <f t="shared" si="280"/>
        <v>617119.47499999998</v>
      </c>
      <c r="O367" s="43">
        <f t="shared" si="281"/>
        <v>8.5240503874877693E-2</v>
      </c>
      <c r="P367" s="43">
        <f t="shared" si="282"/>
        <v>5.3081253026409425E-2</v>
      </c>
      <c r="Q367" s="43">
        <f t="shared" si="283"/>
        <v>1.2184796145025212E-2</v>
      </c>
      <c r="R367" s="43">
        <f t="shared" si="284"/>
        <v>-0.15050655304631255</v>
      </c>
      <c r="S367" s="21">
        <f t="shared" si="285"/>
        <v>64610.429239939011</v>
      </c>
      <c r="T367" s="22">
        <f t="shared" si="254"/>
        <v>681729.90423993894</v>
      </c>
      <c r="U367" s="22">
        <f t="shared" si="255"/>
        <v>552509.04576006101</v>
      </c>
      <c r="V367" s="21">
        <f t="shared" si="286"/>
        <v>564515.9</v>
      </c>
      <c r="W367" s="21">
        <f t="shared" si="287"/>
        <v>584362</v>
      </c>
      <c r="X367" s="21">
        <f t="shared" si="288"/>
        <v>609600</v>
      </c>
      <c r="Y367" s="21" t="str">
        <f t="shared" si="289"/>
        <v/>
      </c>
      <c r="Z367" s="23">
        <f t="shared" si="256"/>
        <v>586159.29999999993</v>
      </c>
      <c r="AA367" s="20">
        <f t="shared" si="257"/>
        <v>3</v>
      </c>
      <c r="AB367" s="44" t="s">
        <v>873</v>
      </c>
      <c r="AE367" s="53"/>
      <c r="AF367" s="57">
        <f t="shared" si="258"/>
        <v>0</v>
      </c>
    </row>
    <row r="368" spans="1:32" ht="38.25" hidden="1" x14ac:dyDescent="0.2">
      <c r="A368" s="5" t="s">
        <v>714</v>
      </c>
      <c r="B368" s="10" t="s">
        <v>715</v>
      </c>
      <c r="C368" s="9" t="s">
        <v>17</v>
      </c>
      <c r="D368" s="12">
        <v>20</v>
      </c>
      <c r="E368" s="36">
        <v>264256.2</v>
      </c>
      <c r="F368" s="35">
        <f t="shared" si="276"/>
        <v>5285124</v>
      </c>
      <c r="G368" s="40">
        <v>274510</v>
      </c>
      <c r="H368" s="25">
        <f t="shared" si="277"/>
        <v>5490200</v>
      </c>
      <c r="I368" s="15">
        <v>589000</v>
      </c>
      <c r="J368" s="17">
        <f t="shared" si="278"/>
        <v>11780000</v>
      </c>
      <c r="K368" s="28">
        <v>710000</v>
      </c>
      <c r="L368" s="29">
        <f t="shared" si="279"/>
        <v>14200000</v>
      </c>
      <c r="M368" s="47">
        <f t="shared" si="275"/>
        <v>375922.06666666665</v>
      </c>
      <c r="N368" s="42">
        <f t="shared" si="280"/>
        <v>459441.55</v>
      </c>
      <c r="O368" s="43">
        <f t="shared" si="281"/>
        <v>0.42483173322047163</v>
      </c>
      <c r="P368" s="43">
        <f t="shared" si="282"/>
        <v>0.40251376916171377</v>
      </c>
      <c r="Q368" s="43">
        <f t="shared" si="283"/>
        <v>-0.28199114773141432</v>
      </c>
      <c r="R368" s="43">
        <f t="shared" si="284"/>
        <v>-0.54535435465077109</v>
      </c>
      <c r="S368" s="21">
        <f t="shared" si="285"/>
        <v>224990.31673446894</v>
      </c>
      <c r="T368" s="22">
        <f t="shared" si="254"/>
        <v>684431.86673446896</v>
      </c>
      <c r="U368" s="22">
        <f t="shared" si="255"/>
        <v>234451.23326553105</v>
      </c>
      <c r="V368" s="21">
        <f t="shared" si="286"/>
        <v>264256.2</v>
      </c>
      <c r="W368" s="21">
        <f t="shared" si="287"/>
        <v>274510</v>
      </c>
      <c r="X368" s="21">
        <f t="shared" si="288"/>
        <v>589000</v>
      </c>
      <c r="Y368" s="21" t="str">
        <f t="shared" si="289"/>
        <v/>
      </c>
      <c r="Z368" s="23">
        <f t="shared" si="256"/>
        <v>375922.06666666665</v>
      </c>
      <c r="AA368" s="20">
        <f t="shared" si="257"/>
        <v>3</v>
      </c>
      <c r="AB368" s="1" t="s">
        <v>863</v>
      </c>
      <c r="AE368" s="53"/>
      <c r="AF368" s="57">
        <f t="shared" si="258"/>
        <v>0</v>
      </c>
    </row>
    <row r="369" spans="1:32" ht="25.5" hidden="1" x14ac:dyDescent="0.2">
      <c r="A369" s="5" t="s">
        <v>716</v>
      </c>
      <c r="B369" s="10" t="s">
        <v>717</v>
      </c>
      <c r="C369" s="9" t="s">
        <v>17</v>
      </c>
      <c r="D369" s="12">
        <v>20</v>
      </c>
      <c r="E369" s="36">
        <v>202776.6</v>
      </c>
      <c r="F369" s="35">
        <f t="shared" si="276"/>
        <v>4055532</v>
      </c>
      <c r="G369" s="40">
        <v>186331</v>
      </c>
      <c r="H369" s="25">
        <f t="shared" si="277"/>
        <v>3726620</v>
      </c>
      <c r="I369" s="16">
        <v>235000</v>
      </c>
      <c r="J369" s="17">
        <f t="shared" si="278"/>
        <v>4700000</v>
      </c>
      <c r="K369" s="28">
        <v>350000</v>
      </c>
      <c r="L369" s="29">
        <f t="shared" si="279"/>
        <v>7000000</v>
      </c>
      <c r="M369" s="47">
        <f t="shared" si="275"/>
        <v>208035.86666666667</v>
      </c>
      <c r="N369" s="42">
        <f t="shared" si="280"/>
        <v>243526.9</v>
      </c>
      <c r="O369" s="43">
        <f t="shared" si="281"/>
        <v>0.16733387564166413</v>
      </c>
      <c r="P369" s="43">
        <f t="shared" si="282"/>
        <v>0.23486481370230561</v>
      </c>
      <c r="Q369" s="43">
        <f t="shared" si="283"/>
        <v>3.5014201716524918E-2</v>
      </c>
      <c r="R369" s="43">
        <f t="shared" si="284"/>
        <v>-0.43721289106049488</v>
      </c>
      <c r="S369" s="21">
        <f t="shared" si="285"/>
        <v>73804.216171616266</v>
      </c>
      <c r="T369" s="22">
        <f t="shared" si="254"/>
        <v>317331.11617161625</v>
      </c>
      <c r="U369" s="22">
        <f t="shared" si="255"/>
        <v>169722.68382838374</v>
      </c>
      <c r="V369" s="21">
        <f t="shared" si="286"/>
        <v>202776.6</v>
      </c>
      <c r="W369" s="21">
        <f t="shared" si="287"/>
        <v>186331</v>
      </c>
      <c r="X369" s="21">
        <f t="shared" si="288"/>
        <v>235000</v>
      </c>
      <c r="Y369" s="21" t="str">
        <f t="shared" si="289"/>
        <v/>
      </c>
      <c r="Z369" s="23">
        <f t="shared" si="256"/>
        <v>208035.86666666667</v>
      </c>
      <c r="AA369" s="20">
        <f t="shared" si="257"/>
        <v>3</v>
      </c>
      <c r="AB369" s="1" t="s">
        <v>863</v>
      </c>
      <c r="AE369" s="53"/>
      <c r="AF369" s="57">
        <f t="shared" si="258"/>
        <v>0</v>
      </c>
    </row>
    <row r="370" spans="1:32" s="61" customFormat="1" ht="273" customHeight="1" x14ac:dyDescent="0.2">
      <c r="A370" s="74" t="s">
        <v>718</v>
      </c>
      <c r="B370" s="116" t="s">
        <v>719</v>
      </c>
      <c r="C370" s="77" t="s">
        <v>20</v>
      </c>
      <c r="D370" s="189">
        <v>10</v>
      </c>
      <c r="E370" s="222">
        <v>69790.5</v>
      </c>
      <c r="F370" s="183">
        <f t="shared" si="276"/>
        <v>697905</v>
      </c>
      <c r="G370" s="191">
        <v>67606</v>
      </c>
      <c r="H370" s="184">
        <f t="shared" si="277"/>
        <v>676060</v>
      </c>
      <c r="I370" s="188">
        <v>65000</v>
      </c>
      <c r="J370" s="224">
        <f t="shared" si="278"/>
        <v>650000</v>
      </c>
      <c r="K370" s="192">
        <v>530000</v>
      </c>
      <c r="L370" s="220">
        <f t="shared" si="279"/>
        <v>5300000</v>
      </c>
      <c r="M370" s="85">
        <f t="shared" si="275"/>
        <v>67465.5</v>
      </c>
      <c r="N370" s="225">
        <f t="shared" si="280"/>
        <v>183099.125</v>
      </c>
      <c r="O370" s="226">
        <f t="shared" si="281"/>
        <v>0.61883761050196173</v>
      </c>
      <c r="P370" s="226">
        <f t="shared" si="282"/>
        <v>0.63076830651156857</v>
      </c>
      <c r="Q370" s="226">
        <f t="shared" si="283"/>
        <v>0.64500103427583277</v>
      </c>
      <c r="R370" s="226">
        <f t="shared" si="284"/>
        <v>-1.8946069512893629</v>
      </c>
      <c r="S370" s="227">
        <f t="shared" si="285"/>
        <v>231275.54044414026</v>
      </c>
      <c r="T370" s="228">
        <f t="shared" si="254"/>
        <v>414374.66544414026</v>
      </c>
      <c r="U370" s="228">
        <f t="shared" si="255"/>
        <v>-48176.415444140264</v>
      </c>
      <c r="V370" s="227">
        <f t="shared" si="286"/>
        <v>69790.5</v>
      </c>
      <c r="W370" s="227">
        <f t="shared" si="287"/>
        <v>67606</v>
      </c>
      <c r="X370" s="227">
        <f t="shared" si="288"/>
        <v>65000</v>
      </c>
      <c r="Y370" s="227" t="str">
        <f t="shared" si="289"/>
        <v/>
      </c>
      <c r="Z370" s="86">
        <f t="shared" si="256"/>
        <v>67465.5</v>
      </c>
      <c r="AA370" s="229">
        <f t="shared" si="257"/>
        <v>3</v>
      </c>
      <c r="AB370" s="73" t="s">
        <v>863</v>
      </c>
      <c r="AC370" s="73"/>
      <c r="AD370" s="73"/>
      <c r="AE370" s="235">
        <v>5</v>
      </c>
      <c r="AF370" s="236">
        <f t="shared" si="258"/>
        <v>337327.5</v>
      </c>
    </row>
    <row r="371" spans="1:32" ht="38.25" hidden="1" x14ac:dyDescent="0.2">
      <c r="A371" s="5" t="s">
        <v>720</v>
      </c>
      <c r="B371" s="10" t="s">
        <v>721</v>
      </c>
      <c r="C371" s="9" t="s">
        <v>17</v>
      </c>
      <c r="D371" s="12">
        <v>15</v>
      </c>
      <c r="E371" s="36">
        <v>420000</v>
      </c>
      <c r="F371" s="35">
        <f t="shared" si="276"/>
        <v>6300000</v>
      </c>
      <c r="G371" s="40">
        <v>380626</v>
      </c>
      <c r="H371" s="25">
        <f t="shared" si="277"/>
        <v>5709390</v>
      </c>
      <c r="I371" s="15">
        <v>325000</v>
      </c>
      <c r="J371" s="17">
        <f t="shared" si="278"/>
        <v>4875000</v>
      </c>
      <c r="K371" s="28">
        <v>530000</v>
      </c>
      <c r="L371" s="29">
        <f t="shared" si="279"/>
        <v>7950000</v>
      </c>
      <c r="M371" s="47">
        <f t="shared" si="275"/>
        <v>400313</v>
      </c>
      <c r="N371" s="42">
        <f t="shared" si="280"/>
        <v>413906.5</v>
      </c>
      <c r="O371" s="43">
        <f t="shared" si="281"/>
        <v>-1.4721923912767831E-2</v>
      </c>
      <c r="P371" s="43">
        <f t="shared" si="282"/>
        <v>8.040584044947352E-2</v>
      </c>
      <c r="Q371" s="43">
        <f t="shared" si="283"/>
        <v>0.21479851125797733</v>
      </c>
      <c r="R371" s="43">
        <f t="shared" si="284"/>
        <v>-0.28048242779468313</v>
      </c>
      <c r="S371" s="21">
        <f t="shared" si="285"/>
        <v>86654.080317470725</v>
      </c>
      <c r="T371" s="22">
        <f t="shared" si="254"/>
        <v>500560.58031747071</v>
      </c>
      <c r="U371" s="22">
        <f t="shared" si="255"/>
        <v>327252.41968252929</v>
      </c>
      <c r="V371" s="21">
        <f t="shared" si="286"/>
        <v>420000</v>
      </c>
      <c r="W371" s="21">
        <f t="shared" si="287"/>
        <v>380626</v>
      </c>
      <c r="X371" s="21" t="str">
        <f t="shared" si="288"/>
        <v/>
      </c>
      <c r="Y371" s="21" t="str">
        <f t="shared" si="289"/>
        <v/>
      </c>
      <c r="Z371" s="23">
        <f t="shared" si="256"/>
        <v>400313</v>
      </c>
      <c r="AA371" s="20">
        <f t="shared" si="257"/>
        <v>2</v>
      </c>
      <c r="AB371" s="1" t="s">
        <v>863</v>
      </c>
      <c r="AE371" s="53"/>
      <c r="AF371" s="57">
        <f t="shared" si="258"/>
        <v>0</v>
      </c>
    </row>
    <row r="372" spans="1:32" ht="15.75" hidden="1" x14ac:dyDescent="0.2">
      <c r="A372" s="8">
        <v>18</v>
      </c>
      <c r="B372" s="255" t="s">
        <v>722</v>
      </c>
      <c r="C372" s="255"/>
      <c r="D372" s="255"/>
      <c r="E372" s="255"/>
      <c r="F372" s="255"/>
      <c r="G372" s="49"/>
      <c r="H372" s="49"/>
      <c r="I372" s="49"/>
      <c r="J372" s="49"/>
      <c r="K372" s="49"/>
      <c r="L372" s="49"/>
      <c r="M372" s="26"/>
      <c r="N372" s="256"/>
      <c r="O372" s="257"/>
      <c r="P372" s="257"/>
      <c r="Q372" s="257"/>
      <c r="R372" s="257"/>
      <c r="S372" s="257"/>
      <c r="T372" s="257"/>
      <c r="U372" s="257"/>
      <c r="V372" s="257"/>
      <c r="W372" s="257"/>
      <c r="X372" s="257"/>
      <c r="Y372" s="257"/>
      <c r="Z372" s="257"/>
      <c r="AA372" s="258"/>
      <c r="AB372" s="1" t="s">
        <v>863</v>
      </c>
      <c r="AE372" s="53"/>
      <c r="AF372" s="57">
        <f t="shared" si="258"/>
        <v>0</v>
      </c>
    </row>
    <row r="373" spans="1:32" ht="51" hidden="1" x14ac:dyDescent="0.2">
      <c r="A373" s="5" t="s">
        <v>723</v>
      </c>
      <c r="B373" s="10" t="s">
        <v>724</v>
      </c>
      <c r="C373" s="9" t="s">
        <v>17</v>
      </c>
      <c r="D373" s="12">
        <v>20</v>
      </c>
      <c r="E373" s="39">
        <v>650000</v>
      </c>
      <c r="F373" s="35">
        <f t="shared" ref="F373:F398" si="290">+D373*E373</f>
        <v>13000000</v>
      </c>
      <c r="G373" s="40">
        <v>666086</v>
      </c>
      <c r="H373" s="25">
        <f t="shared" ref="H373:H398" si="291">+D373*G373</f>
        <v>13321720</v>
      </c>
      <c r="I373" s="16">
        <v>750000</v>
      </c>
      <c r="J373" s="17">
        <f t="shared" ref="J373:J398" si="292">+I373*D373</f>
        <v>15000000</v>
      </c>
      <c r="K373" s="28">
        <v>460000</v>
      </c>
      <c r="L373" s="29">
        <f t="shared" ref="L373:L398" si="293">+K373*D373</f>
        <v>9200000</v>
      </c>
      <c r="M373" s="47">
        <f t="shared" si="275"/>
        <v>688695.33333333337</v>
      </c>
      <c r="N373" s="42">
        <f t="shared" ref="N373:N398" si="294">AVERAGE(E373,G373,I373,K373)</f>
        <v>631521.5</v>
      </c>
      <c r="O373" s="43">
        <f t="shared" ref="O373:O398" si="295">1-E373/N373</f>
        <v>-2.9260286466889829E-2</v>
      </c>
      <c r="P373" s="43">
        <f t="shared" ref="P373:P398" si="296">1-G373/N373</f>
        <v>-5.4732103340899618E-2</v>
      </c>
      <c r="Q373" s="43">
        <f t="shared" ref="Q373:Q398" si="297">1-I373/N373</f>
        <v>-0.18760802284641143</v>
      </c>
      <c r="R373" s="43">
        <f t="shared" ref="R373:R398" si="298">1-K373/N373</f>
        <v>0.27160041265420098</v>
      </c>
      <c r="S373" s="21">
        <f t="shared" ref="S373:S398" si="299">STDEV(E373,G373,I373,K373)</f>
        <v>122464.87870269854</v>
      </c>
      <c r="T373" s="22">
        <f t="shared" si="254"/>
        <v>753986.37870269851</v>
      </c>
      <c r="U373" s="22">
        <f t="shared" si="255"/>
        <v>509056.62129730149</v>
      </c>
      <c r="V373" s="21">
        <f t="shared" ref="V373:V398" si="300">IF(AND(E373&lt;=$T373,E373&gt;=$U373),E373,"")</f>
        <v>650000</v>
      </c>
      <c r="W373" s="21">
        <f t="shared" ref="W373:W398" si="301">IF(AND(G373&lt;=$T373,G373&gt;=$U373),G373,"")</f>
        <v>666086</v>
      </c>
      <c r="X373" s="21">
        <f t="shared" ref="X373:X398" si="302">IF(AND(I373&lt;=$T373,I373&gt;=$U373),I373,"")</f>
        <v>750000</v>
      </c>
      <c r="Y373" s="21" t="str">
        <f t="shared" ref="Y373:Y398" si="303">IF(AND(K373&lt;=$T373,K373&gt;=$U373),K373,"")</f>
        <v/>
      </c>
      <c r="Z373" s="23">
        <f t="shared" si="256"/>
        <v>688695.33333333337</v>
      </c>
      <c r="AA373" s="20">
        <f t="shared" si="257"/>
        <v>3</v>
      </c>
      <c r="AB373" s="1" t="s">
        <v>863</v>
      </c>
      <c r="AE373" s="53"/>
      <c r="AF373" s="57">
        <f t="shared" si="258"/>
        <v>0</v>
      </c>
    </row>
    <row r="374" spans="1:32" ht="51" hidden="1" x14ac:dyDescent="0.2">
      <c r="A374" s="5" t="s">
        <v>725</v>
      </c>
      <c r="B374" s="10" t="s">
        <v>726</v>
      </c>
      <c r="C374" s="9" t="s">
        <v>17</v>
      </c>
      <c r="D374" s="12">
        <v>10</v>
      </c>
      <c r="E374" s="39">
        <v>493059</v>
      </c>
      <c r="F374" s="35">
        <f t="shared" si="290"/>
        <v>4930590</v>
      </c>
      <c r="G374" s="40">
        <v>531025</v>
      </c>
      <c r="H374" s="25">
        <f t="shared" si="291"/>
        <v>5310250</v>
      </c>
      <c r="I374" s="15">
        <v>700000</v>
      </c>
      <c r="J374" s="17">
        <f t="shared" si="292"/>
        <v>7000000</v>
      </c>
      <c r="K374" s="28">
        <v>440000</v>
      </c>
      <c r="L374" s="29">
        <f t="shared" si="293"/>
        <v>4400000</v>
      </c>
      <c r="M374" s="47">
        <f t="shared" si="275"/>
        <v>488028</v>
      </c>
      <c r="N374" s="42">
        <f t="shared" si="294"/>
        <v>541021</v>
      </c>
      <c r="O374" s="43">
        <f t="shared" si="295"/>
        <v>8.8650902645183827E-2</v>
      </c>
      <c r="P374" s="43">
        <f t="shared" si="296"/>
        <v>1.8476177449673892E-2</v>
      </c>
      <c r="Q374" s="43">
        <f t="shared" si="297"/>
        <v>-0.29384996146175468</v>
      </c>
      <c r="R374" s="43">
        <f t="shared" si="298"/>
        <v>0.18672288136689708</v>
      </c>
      <c r="S374" s="21">
        <f t="shared" si="299"/>
        <v>112368.20182180841</v>
      </c>
      <c r="T374" s="22">
        <f t="shared" si="254"/>
        <v>653389.20182180847</v>
      </c>
      <c r="U374" s="22">
        <f t="shared" si="255"/>
        <v>428652.79817819159</v>
      </c>
      <c r="V374" s="21">
        <f t="shared" si="300"/>
        <v>493059</v>
      </c>
      <c r="W374" s="21">
        <f t="shared" si="301"/>
        <v>531025</v>
      </c>
      <c r="X374" s="21" t="str">
        <f t="shared" si="302"/>
        <v/>
      </c>
      <c r="Y374" s="21">
        <f t="shared" si="303"/>
        <v>440000</v>
      </c>
      <c r="Z374" s="23">
        <f t="shared" si="256"/>
        <v>488028</v>
      </c>
      <c r="AA374" s="20">
        <f t="shared" si="257"/>
        <v>3</v>
      </c>
      <c r="AB374" s="1" t="s">
        <v>863</v>
      </c>
      <c r="AE374" s="53"/>
      <c r="AF374" s="57">
        <f t="shared" si="258"/>
        <v>0</v>
      </c>
    </row>
    <row r="375" spans="1:32" s="61" customFormat="1" ht="273" customHeight="1" x14ac:dyDescent="0.2">
      <c r="A375" s="74" t="s">
        <v>727</v>
      </c>
      <c r="B375" s="116" t="s">
        <v>728</v>
      </c>
      <c r="C375" s="77" t="s">
        <v>17</v>
      </c>
      <c r="D375" s="189">
        <v>10</v>
      </c>
      <c r="E375" s="194">
        <v>610000</v>
      </c>
      <c r="F375" s="183">
        <f t="shared" si="290"/>
        <v>6100000</v>
      </c>
      <c r="G375" s="191">
        <v>612791</v>
      </c>
      <c r="H375" s="184">
        <f t="shared" si="291"/>
        <v>6127910</v>
      </c>
      <c r="I375" s="188">
        <v>700000</v>
      </c>
      <c r="J375" s="224">
        <f t="shared" si="292"/>
        <v>7000000</v>
      </c>
      <c r="K375" s="192">
        <v>440000</v>
      </c>
      <c r="L375" s="220">
        <f t="shared" si="293"/>
        <v>4400000</v>
      </c>
      <c r="M375" s="85">
        <f t="shared" si="275"/>
        <v>611395.5</v>
      </c>
      <c r="N375" s="225">
        <f t="shared" si="294"/>
        <v>590697.75</v>
      </c>
      <c r="O375" s="226">
        <f t="shared" si="295"/>
        <v>-3.2677033220458451E-2</v>
      </c>
      <c r="P375" s="226">
        <f t="shared" si="296"/>
        <v>-3.7401953875734195E-2</v>
      </c>
      <c r="Q375" s="226">
        <f t="shared" si="297"/>
        <v>-0.18503921844970628</v>
      </c>
      <c r="R375" s="226">
        <f t="shared" si="298"/>
        <v>0.25511820554589892</v>
      </c>
      <c r="S375" s="227">
        <f t="shared" si="299"/>
        <v>108807.90758756155</v>
      </c>
      <c r="T375" s="228">
        <f t="shared" si="254"/>
        <v>699505.65758756152</v>
      </c>
      <c r="U375" s="228">
        <f t="shared" si="255"/>
        <v>481889.84241243848</v>
      </c>
      <c r="V375" s="227">
        <f t="shared" si="300"/>
        <v>610000</v>
      </c>
      <c r="W375" s="227">
        <f t="shared" si="301"/>
        <v>612791</v>
      </c>
      <c r="X375" s="227" t="str">
        <f t="shared" si="302"/>
        <v/>
      </c>
      <c r="Y375" s="227" t="str">
        <f t="shared" si="303"/>
        <v/>
      </c>
      <c r="Z375" s="86">
        <f t="shared" si="256"/>
        <v>611395.5</v>
      </c>
      <c r="AA375" s="229">
        <f t="shared" si="257"/>
        <v>2</v>
      </c>
      <c r="AB375" s="73" t="s">
        <v>863</v>
      </c>
      <c r="AC375" s="73"/>
      <c r="AD375" s="73"/>
      <c r="AE375" s="235">
        <v>25</v>
      </c>
      <c r="AF375" s="236">
        <f t="shared" si="258"/>
        <v>15284887.5</v>
      </c>
    </row>
    <row r="376" spans="1:32" ht="25.5" hidden="1" x14ac:dyDescent="0.2">
      <c r="A376" s="5" t="s">
        <v>729</v>
      </c>
      <c r="B376" s="10" t="s">
        <v>730</v>
      </c>
      <c r="C376" s="9" t="s">
        <v>17</v>
      </c>
      <c r="D376" s="12">
        <v>20</v>
      </c>
      <c r="E376" s="39">
        <v>668393</v>
      </c>
      <c r="F376" s="35">
        <f t="shared" si="290"/>
        <v>13367860</v>
      </c>
      <c r="G376" s="40">
        <v>602248</v>
      </c>
      <c r="H376" s="25">
        <f t="shared" si="291"/>
        <v>12044960</v>
      </c>
      <c r="I376" s="16">
        <v>825000</v>
      </c>
      <c r="J376" s="17">
        <f t="shared" si="292"/>
        <v>16500000</v>
      </c>
      <c r="K376" s="28">
        <v>495000</v>
      </c>
      <c r="L376" s="29">
        <f t="shared" si="293"/>
        <v>9900000</v>
      </c>
      <c r="M376" s="47">
        <f t="shared" si="275"/>
        <v>635320.5</v>
      </c>
      <c r="N376" s="42">
        <f t="shared" si="294"/>
        <v>647660.25</v>
      </c>
      <c r="O376" s="43">
        <f t="shared" si="295"/>
        <v>-3.2011768515977312E-2</v>
      </c>
      <c r="P376" s="43">
        <f t="shared" si="296"/>
        <v>7.0117395656132953E-2</v>
      </c>
      <c r="Q376" s="43">
        <f t="shared" si="297"/>
        <v>-0.27381601696259739</v>
      </c>
      <c r="R376" s="43">
        <f t="shared" si="298"/>
        <v>0.23571038982244163</v>
      </c>
      <c r="S376" s="21">
        <f t="shared" si="299"/>
        <v>138138.40671919112</v>
      </c>
      <c r="T376" s="22">
        <f t="shared" si="254"/>
        <v>785798.65671919112</v>
      </c>
      <c r="U376" s="22">
        <f t="shared" si="255"/>
        <v>509521.84328080888</v>
      </c>
      <c r="V376" s="21">
        <f t="shared" si="300"/>
        <v>668393</v>
      </c>
      <c r="W376" s="21">
        <f t="shared" si="301"/>
        <v>602248</v>
      </c>
      <c r="X376" s="21" t="str">
        <f t="shared" si="302"/>
        <v/>
      </c>
      <c r="Y376" s="21" t="str">
        <f t="shared" si="303"/>
        <v/>
      </c>
      <c r="Z376" s="23">
        <f t="shared" si="256"/>
        <v>635320.5</v>
      </c>
      <c r="AA376" s="20">
        <f t="shared" si="257"/>
        <v>2</v>
      </c>
      <c r="AB376" s="1" t="s">
        <v>863</v>
      </c>
      <c r="AE376" s="53"/>
      <c r="AF376" s="57">
        <f t="shared" si="258"/>
        <v>0</v>
      </c>
    </row>
    <row r="377" spans="1:32" ht="25.5" hidden="1" x14ac:dyDescent="0.2">
      <c r="A377" s="5" t="s">
        <v>731</v>
      </c>
      <c r="B377" s="10" t="s">
        <v>732</v>
      </c>
      <c r="C377" s="9" t="s">
        <v>17</v>
      </c>
      <c r="D377" s="12">
        <v>20</v>
      </c>
      <c r="E377" s="39">
        <v>543582</v>
      </c>
      <c r="F377" s="35">
        <f t="shared" si="290"/>
        <v>10871640</v>
      </c>
      <c r="G377" s="40">
        <v>546667</v>
      </c>
      <c r="H377" s="25">
        <f t="shared" si="291"/>
        <v>10933340</v>
      </c>
      <c r="I377" s="16">
        <v>498000</v>
      </c>
      <c r="J377" s="17">
        <f t="shared" si="292"/>
        <v>9960000</v>
      </c>
      <c r="K377" s="28">
        <v>440000</v>
      </c>
      <c r="L377" s="29">
        <f t="shared" si="293"/>
        <v>8800000</v>
      </c>
      <c r="M377" s="47">
        <f t="shared" ref="M377:M378" si="304">N377</f>
        <v>507062.25</v>
      </c>
      <c r="N377" s="46">
        <f t="shared" si="294"/>
        <v>507062.25</v>
      </c>
      <c r="O377" s="43">
        <f t="shared" si="295"/>
        <v>-7.2022222123615087E-2</v>
      </c>
      <c r="P377" s="43">
        <f t="shared" si="296"/>
        <v>-7.8106287738832769E-2</v>
      </c>
      <c r="Q377" s="43">
        <f t="shared" si="297"/>
        <v>1.7872066003730258E-2</v>
      </c>
      <c r="R377" s="43">
        <f t="shared" si="298"/>
        <v>0.1322564438587176</v>
      </c>
      <c r="S377" s="21">
        <f t="shared" si="299"/>
        <v>49938.956446011827</v>
      </c>
      <c r="T377" s="22">
        <f t="shared" si="254"/>
        <v>557001.20644601178</v>
      </c>
      <c r="U377" s="22">
        <f t="shared" si="255"/>
        <v>457123.29355398816</v>
      </c>
      <c r="V377" s="21">
        <f t="shared" si="300"/>
        <v>543582</v>
      </c>
      <c r="W377" s="21">
        <f t="shared" si="301"/>
        <v>546667</v>
      </c>
      <c r="X377" s="21">
        <f t="shared" si="302"/>
        <v>498000</v>
      </c>
      <c r="Y377" s="21" t="str">
        <f t="shared" si="303"/>
        <v/>
      </c>
      <c r="Z377" s="23">
        <f t="shared" si="256"/>
        <v>529416.33333333337</v>
      </c>
      <c r="AA377" s="20">
        <f t="shared" si="257"/>
        <v>3</v>
      </c>
      <c r="AB377" s="44" t="s">
        <v>873</v>
      </c>
      <c r="AE377" s="53"/>
      <c r="AF377" s="57">
        <f t="shared" si="258"/>
        <v>0</v>
      </c>
    </row>
    <row r="378" spans="1:32" ht="51" hidden="1" x14ac:dyDescent="0.2">
      <c r="A378" s="5" t="s">
        <v>733</v>
      </c>
      <c r="B378" s="10" t="s">
        <v>734</v>
      </c>
      <c r="C378" s="9" t="s">
        <v>17</v>
      </c>
      <c r="D378" s="12">
        <v>20</v>
      </c>
      <c r="E378" s="39">
        <v>467702</v>
      </c>
      <c r="F378" s="35">
        <f t="shared" si="290"/>
        <v>9354040</v>
      </c>
      <c r="G378" s="40">
        <v>511875</v>
      </c>
      <c r="H378" s="25">
        <f t="shared" si="291"/>
        <v>10237500</v>
      </c>
      <c r="I378" s="15">
        <v>365000</v>
      </c>
      <c r="J378" s="17">
        <f t="shared" si="292"/>
        <v>7300000</v>
      </c>
      <c r="K378" s="28">
        <v>460000</v>
      </c>
      <c r="L378" s="29">
        <f t="shared" si="293"/>
        <v>9200000</v>
      </c>
      <c r="M378" s="47">
        <f t="shared" si="304"/>
        <v>451144.25</v>
      </c>
      <c r="N378" s="46">
        <f t="shared" si="294"/>
        <v>451144.25</v>
      </c>
      <c r="O378" s="43">
        <f t="shared" si="295"/>
        <v>-3.6701675794382771E-2</v>
      </c>
      <c r="P378" s="43">
        <f t="shared" si="296"/>
        <v>-0.13461492637886874</v>
      </c>
      <c r="Q378" s="43">
        <f t="shared" si="297"/>
        <v>0.19094613308271136</v>
      </c>
      <c r="R378" s="43">
        <f t="shared" si="298"/>
        <v>-1.9629530909459625E-2</v>
      </c>
      <c r="S378" s="21">
        <f t="shared" si="299"/>
        <v>61810.568666828061</v>
      </c>
      <c r="T378" s="22">
        <f t="shared" si="254"/>
        <v>512954.81866682804</v>
      </c>
      <c r="U378" s="22">
        <f t="shared" si="255"/>
        <v>389333.68133317196</v>
      </c>
      <c r="V378" s="21">
        <f t="shared" si="300"/>
        <v>467702</v>
      </c>
      <c r="W378" s="21">
        <f t="shared" si="301"/>
        <v>511875</v>
      </c>
      <c r="X378" s="21" t="str">
        <f t="shared" si="302"/>
        <v/>
      </c>
      <c r="Y378" s="21">
        <f t="shared" si="303"/>
        <v>460000</v>
      </c>
      <c r="Z378" s="23">
        <f t="shared" si="256"/>
        <v>479859</v>
      </c>
      <c r="AA378" s="20">
        <f t="shared" si="257"/>
        <v>3</v>
      </c>
      <c r="AB378" s="44" t="s">
        <v>873</v>
      </c>
      <c r="AE378" s="53"/>
      <c r="AF378" s="57">
        <f t="shared" si="258"/>
        <v>0</v>
      </c>
    </row>
    <row r="379" spans="1:32" ht="38.25" hidden="1" x14ac:dyDescent="0.2">
      <c r="A379" s="5" t="s">
        <v>735</v>
      </c>
      <c r="B379" s="10" t="s">
        <v>736</v>
      </c>
      <c r="C379" s="9" t="s">
        <v>17</v>
      </c>
      <c r="D379" s="12">
        <v>20</v>
      </c>
      <c r="E379" s="39">
        <v>581519</v>
      </c>
      <c r="F379" s="35">
        <f t="shared" si="290"/>
        <v>11630380</v>
      </c>
      <c r="G379" s="40">
        <v>578190</v>
      </c>
      <c r="H379" s="25">
        <f t="shared" si="291"/>
        <v>11563800</v>
      </c>
      <c r="I379" s="15">
        <v>335000</v>
      </c>
      <c r="J379" s="17">
        <f t="shared" si="292"/>
        <v>6700000</v>
      </c>
      <c r="K379" s="28">
        <v>440000</v>
      </c>
      <c r="L379" s="29">
        <f t="shared" si="293"/>
        <v>8800000</v>
      </c>
      <c r="M379" s="47">
        <f t="shared" si="275"/>
        <v>533236.33333333337</v>
      </c>
      <c r="N379" s="42">
        <f t="shared" si="294"/>
        <v>483677.25</v>
      </c>
      <c r="O379" s="43">
        <f t="shared" si="295"/>
        <v>-0.20228726904149408</v>
      </c>
      <c r="P379" s="43">
        <f t="shared" si="296"/>
        <v>-0.19540458022369256</v>
      </c>
      <c r="Q379" s="43">
        <f t="shared" si="297"/>
        <v>0.30738938000495164</v>
      </c>
      <c r="R379" s="43">
        <f t="shared" si="298"/>
        <v>9.0302469260234997E-2</v>
      </c>
      <c r="S379" s="21">
        <f t="shared" si="299"/>
        <v>119049.42221720355</v>
      </c>
      <c r="T379" s="22">
        <f t="shared" si="254"/>
        <v>602726.67221720354</v>
      </c>
      <c r="U379" s="22">
        <f t="shared" si="255"/>
        <v>364627.82778279646</v>
      </c>
      <c r="V379" s="21">
        <f t="shared" si="300"/>
        <v>581519</v>
      </c>
      <c r="W379" s="21">
        <f t="shared" si="301"/>
        <v>578190</v>
      </c>
      <c r="X379" s="21" t="str">
        <f t="shared" si="302"/>
        <v/>
      </c>
      <c r="Y379" s="21">
        <f t="shared" si="303"/>
        <v>440000</v>
      </c>
      <c r="Z379" s="23">
        <f t="shared" si="256"/>
        <v>533236.33333333337</v>
      </c>
      <c r="AA379" s="20">
        <f t="shared" si="257"/>
        <v>3</v>
      </c>
      <c r="AB379" s="1" t="s">
        <v>863</v>
      </c>
      <c r="AE379" s="53"/>
      <c r="AF379" s="57">
        <f t="shared" si="258"/>
        <v>0</v>
      </c>
    </row>
    <row r="380" spans="1:32" ht="38.25" hidden="1" x14ac:dyDescent="0.2">
      <c r="A380" s="5" t="s">
        <v>737</v>
      </c>
      <c r="B380" s="10" t="s">
        <v>738</v>
      </c>
      <c r="C380" s="9" t="s">
        <v>17</v>
      </c>
      <c r="D380" s="12">
        <v>20</v>
      </c>
      <c r="E380" s="39">
        <v>513292</v>
      </c>
      <c r="F380" s="35">
        <f t="shared" si="290"/>
        <v>10265840</v>
      </c>
      <c r="G380" s="40">
        <v>561146</v>
      </c>
      <c r="H380" s="25">
        <f t="shared" si="291"/>
        <v>11222920</v>
      </c>
      <c r="I380" s="15">
        <v>365000</v>
      </c>
      <c r="J380" s="17">
        <f t="shared" si="292"/>
        <v>7300000</v>
      </c>
      <c r="K380" s="28">
        <v>44000</v>
      </c>
      <c r="L380" s="29">
        <f t="shared" si="293"/>
        <v>880000</v>
      </c>
      <c r="M380" s="47">
        <f t="shared" si="275"/>
        <v>479812.66666666669</v>
      </c>
      <c r="N380" s="42">
        <f t="shared" si="294"/>
        <v>370859.5</v>
      </c>
      <c r="O380" s="43">
        <f t="shared" si="295"/>
        <v>-0.38406054044725835</v>
      </c>
      <c r="P380" s="43">
        <f t="shared" si="296"/>
        <v>-0.51309592986023</v>
      </c>
      <c r="Q380" s="43">
        <f t="shared" si="297"/>
        <v>1.5799784015240292E-2</v>
      </c>
      <c r="R380" s="43">
        <f t="shared" si="298"/>
        <v>0.88135668629224817</v>
      </c>
      <c r="S380" s="21">
        <f t="shared" si="299"/>
        <v>233357.69083747809</v>
      </c>
      <c r="T380" s="22">
        <f t="shared" si="254"/>
        <v>604217.19083747803</v>
      </c>
      <c r="U380" s="22">
        <f t="shared" si="255"/>
        <v>137501.80916252191</v>
      </c>
      <c r="V380" s="21">
        <f t="shared" si="300"/>
        <v>513292</v>
      </c>
      <c r="W380" s="21">
        <f t="shared" si="301"/>
        <v>561146</v>
      </c>
      <c r="X380" s="21">
        <f t="shared" si="302"/>
        <v>365000</v>
      </c>
      <c r="Y380" s="21" t="str">
        <f t="shared" si="303"/>
        <v/>
      </c>
      <c r="Z380" s="23">
        <f t="shared" si="256"/>
        <v>479812.66666666669</v>
      </c>
      <c r="AA380" s="20">
        <f t="shared" si="257"/>
        <v>3</v>
      </c>
      <c r="AB380" s="1" t="s">
        <v>863</v>
      </c>
      <c r="AE380" s="53"/>
      <c r="AF380" s="57">
        <f t="shared" si="258"/>
        <v>0</v>
      </c>
    </row>
    <row r="381" spans="1:32" ht="25.5" hidden="1" x14ac:dyDescent="0.2">
      <c r="A381" s="5" t="s">
        <v>739</v>
      </c>
      <c r="B381" s="10" t="s">
        <v>740</v>
      </c>
      <c r="C381" s="9" t="s">
        <v>17</v>
      </c>
      <c r="D381" s="12">
        <v>25</v>
      </c>
      <c r="E381" s="39">
        <v>1256000</v>
      </c>
      <c r="F381" s="35">
        <f t="shared" si="290"/>
        <v>31400000</v>
      </c>
      <c r="G381" s="40">
        <v>1292833</v>
      </c>
      <c r="H381" s="25">
        <f t="shared" si="291"/>
        <v>32320825</v>
      </c>
      <c r="I381" s="16">
        <v>336800</v>
      </c>
      <c r="J381" s="17">
        <f t="shared" si="292"/>
        <v>8420000</v>
      </c>
      <c r="K381" s="28">
        <v>460000</v>
      </c>
      <c r="L381" s="29">
        <f t="shared" si="293"/>
        <v>11500000</v>
      </c>
      <c r="M381" s="47">
        <f t="shared" si="275"/>
        <v>836408.25</v>
      </c>
      <c r="N381" s="42">
        <f t="shared" si="294"/>
        <v>836408.25</v>
      </c>
      <c r="O381" s="43">
        <f t="shared" si="295"/>
        <v>-0.50165902835128651</v>
      </c>
      <c r="P381" s="43">
        <f t="shared" si="296"/>
        <v>-0.5456961358284067</v>
      </c>
      <c r="Q381" s="43">
        <f t="shared" si="297"/>
        <v>0.59732582742936835</v>
      </c>
      <c r="R381" s="43">
        <f t="shared" si="298"/>
        <v>0.45002933675032497</v>
      </c>
      <c r="S381" s="21">
        <f t="shared" si="299"/>
        <v>508485.45151811704</v>
      </c>
      <c r="T381" s="22">
        <f t="shared" si="254"/>
        <v>1344893.701518117</v>
      </c>
      <c r="U381" s="22">
        <f t="shared" si="255"/>
        <v>327922.79848188296</v>
      </c>
      <c r="V381" s="21">
        <f t="shared" si="300"/>
        <v>1256000</v>
      </c>
      <c r="W381" s="21">
        <f t="shared" si="301"/>
        <v>1292833</v>
      </c>
      <c r="X381" s="21">
        <f t="shared" si="302"/>
        <v>336800</v>
      </c>
      <c r="Y381" s="21">
        <f t="shared" si="303"/>
        <v>460000</v>
      </c>
      <c r="Z381" s="23">
        <f t="shared" si="256"/>
        <v>836408.25</v>
      </c>
      <c r="AA381" s="20">
        <f t="shared" si="257"/>
        <v>4</v>
      </c>
      <c r="AB381" s="1" t="s">
        <v>863</v>
      </c>
      <c r="AE381" s="53"/>
      <c r="AF381" s="57">
        <f t="shared" si="258"/>
        <v>0</v>
      </c>
    </row>
    <row r="382" spans="1:32" ht="25.5" hidden="1" x14ac:dyDescent="0.2">
      <c r="A382" s="5" t="s">
        <v>741</v>
      </c>
      <c r="B382" s="10" t="s">
        <v>742</v>
      </c>
      <c r="C382" s="9" t="s">
        <v>17</v>
      </c>
      <c r="D382" s="12">
        <v>30</v>
      </c>
      <c r="E382" s="39">
        <v>607477</v>
      </c>
      <c r="F382" s="35">
        <f t="shared" si="290"/>
        <v>18224310</v>
      </c>
      <c r="G382" s="40">
        <v>598359</v>
      </c>
      <c r="H382" s="25">
        <f t="shared" si="291"/>
        <v>17950770</v>
      </c>
      <c r="I382" s="16">
        <v>333800</v>
      </c>
      <c r="J382" s="17">
        <f t="shared" si="292"/>
        <v>10014000</v>
      </c>
      <c r="K382" s="28">
        <v>440000</v>
      </c>
      <c r="L382" s="29">
        <f t="shared" si="293"/>
        <v>13200000</v>
      </c>
      <c r="M382" s="47">
        <f t="shared" si="275"/>
        <v>548612</v>
      </c>
      <c r="N382" s="42">
        <f t="shared" si="294"/>
        <v>494909</v>
      </c>
      <c r="O382" s="43">
        <f t="shared" si="295"/>
        <v>-0.22745191540262955</v>
      </c>
      <c r="P382" s="43">
        <f t="shared" si="296"/>
        <v>-0.20902832641960445</v>
      </c>
      <c r="Q382" s="43">
        <f t="shared" si="297"/>
        <v>0.32553257265477087</v>
      </c>
      <c r="R382" s="43">
        <f t="shared" si="298"/>
        <v>0.11094766916746313</v>
      </c>
      <c r="S382" s="21">
        <f t="shared" si="299"/>
        <v>132091.59105963813</v>
      </c>
      <c r="T382" s="22">
        <f t="shared" si="254"/>
        <v>627000.59105963819</v>
      </c>
      <c r="U382" s="22">
        <f t="shared" si="255"/>
        <v>362817.40894036187</v>
      </c>
      <c r="V382" s="21">
        <f t="shared" si="300"/>
        <v>607477</v>
      </c>
      <c r="W382" s="21">
        <f t="shared" si="301"/>
        <v>598359</v>
      </c>
      <c r="X382" s="21" t="str">
        <f t="shared" si="302"/>
        <v/>
      </c>
      <c r="Y382" s="21">
        <f t="shared" si="303"/>
        <v>440000</v>
      </c>
      <c r="Z382" s="23">
        <f t="shared" si="256"/>
        <v>548612</v>
      </c>
      <c r="AA382" s="20">
        <f t="shared" si="257"/>
        <v>3</v>
      </c>
      <c r="AB382" s="1" t="s">
        <v>863</v>
      </c>
      <c r="AE382" s="53"/>
      <c r="AF382" s="57">
        <f t="shared" si="258"/>
        <v>0</v>
      </c>
    </row>
    <row r="383" spans="1:32" s="61" customFormat="1" ht="273" customHeight="1" x14ac:dyDescent="0.2">
      <c r="A383" s="74" t="s">
        <v>743</v>
      </c>
      <c r="B383" s="116" t="s">
        <v>744</v>
      </c>
      <c r="C383" s="77" t="s">
        <v>651</v>
      </c>
      <c r="D383" s="189">
        <v>3</v>
      </c>
      <c r="E383" s="194">
        <v>1303772</v>
      </c>
      <c r="F383" s="183">
        <f t="shared" si="290"/>
        <v>3911316</v>
      </c>
      <c r="G383" s="191">
        <v>1432695</v>
      </c>
      <c r="H383" s="184">
        <f t="shared" si="291"/>
        <v>4298085</v>
      </c>
      <c r="I383" s="188">
        <v>1750000</v>
      </c>
      <c r="J383" s="224">
        <f t="shared" si="292"/>
        <v>5250000</v>
      </c>
      <c r="K383" s="192">
        <v>1430000</v>
      </c>
      <c r="L383" s="220">
        <f t="shared" si="293"/>
        <v>4290000</v>
      </c>
      <c r="M383" s="85">
        <f>N383</f>
        <v>1479116.75</v>
      </c>
      <c r="N383" s="230">
        <f t="shared" si="294"/>
        <v>1479116.75</v>
      </c>
      <c r="O383" s="226">
        <f t="shared" si="295"/>
        <v>0.11854693011893758</v>
      </c>
      <c r="P383" s="226">
        <f t="shared" si="296"/>
        <v>3.1384777435587874E-2</v>
      </c>
      <c r="Q383" s="226">
        <f t="shared" si="297"/>
        <v>-0.18313851830830807</v>
      </c>
      <c r="R383" s="226">
        <f t="shared" si="298"/>
        <v>3.3206810753782623E-2</v>
      </c>
      <c r="S383" s="227">
        <f t="shared" si="299"/>
        <v>190342.63008826127</v>
      </c>
      <c r="T383" s="228">
        <f t="shared" si="254"/>
        <v>1669459.3800882613</v>
      </c>
      <c r="U383" s="228">
        <f t="shared" si="255"/>
        <v>1288774.1199117387</v>
      </c>
      <c r="V383" s="227">
        <f t="shared" si="300"/>
        <v>1303772</v>
      </c>
      <c r="W383" s="227">
        <f t="shared" si="301"/>
        <v>1432695</v>
      </c>
      <c r="X383" s="227" t="str">
        <f t="shared" si="302"/>
        <v/>
      </c>
      <c r="Y383" s="227">
        <f t="shared" si="303"/>
        <v>1430000</v>
      </c>
      <c r="Z383" s="86">
        <f t="shared" si="256"/>
        <v>1388822.3333333333</v>
      </c>
      <c r="AA383" s="229">
        <f t="shared" si="257"/>
        <v>3</v>
      </c>
      <c r="AB383" s="216" t="s">
        <v>873</v>
      </c>
      <c r="AC383" s="73"/>
      <c r="AD383" s="73"/>
      <c r="AE383" s="235">
        <v>3</v>
      </c>
      <c r="AF383" s="236">
        <f t="shared" si="258"/>
        <v>4437350.25</v>
      </c>
    </row>
    <row r="384" spans="1:32" s="61" customFormat="1" ht="273" customHeight="1" x14ac:dyDescent="0.2">
      <c r="A384" s="74" t="s">
        <v>745</v>
      </c>
      <c r="B384" s="116" t="s">
        <v>746</v>
      </c>
      <c r="C384" s="77" t="s">
        <v>20</v>
      </c>
      <c r="D384" s="189">
        <v>2</v>
      </c>
      <c r="E384" s="194">
        <v>622597</v>
      </c>
      <c r="F384" s="183">
        <f t="shared" si="290"/>
        <v>1245194</v>
      </c>
      <c r="G384" s="191">
        <v>679664</v>
      </c>
      <c r="H384" s="184">
        <f t="shared" si="291"/>
        <v>1359328</v>
      </c>
      <c r="I384" s="188">
        <v>3500000</v>
      </c>
      <c r="J384" s="224">
        <f t="shared" si="292"/>
        <v>7000000</v>
      </c>
      <c r="K384" s="192">
        <v>3080000</v>
      </c>
      <c r="L384" s="220">
        <f t="shared" si="293"/>
        <v>6160000</v>
      </c>
      <c r="M384" s="85">
        <f t="shared" si="275"/>
        <v>1970565.25</v>
      </c>
      <c r="N384" s="225">
        <f t="shared" si="294"/>
        <v>1970565.25</v>
      </c>
      <c r="O384" s="226">
        <f t="shared" si="295"/>
        <v>0.6840515684522499</v>
      </c>
      <c r="P384" s="226">
        <f t="shared" si="296"/>
        <v>0.65509185752666654</v>
      </c>
      <c r="Q384" s="226">
        <f t="shared" si="297"/>
        <v>-0.77614012020155121</v>
      </c>
      <c r="R384" s="226">
        <f t="shared" si="298"/>
        <v>-0.56300330577736513</v>
      </c>
      <c r="S384" s="227">
        <f t="shared" si="299"/>
        <v>1533347.1621776491</v>
      </c>
      <c r="T384" s="228">
        <f t="shared" si="254"/>
        <v>3503912.4121776493</v>
      </c>
      <c r="U384" s="228">
        <f t="shared" si="255"/>
        <v>437218.08782235091</v>
      </c>
      <c r="V384" s="227">
        <f t="shared" si="300"/>
        <v>622597</v>
      </c>
      <c r="W384" s="227">
        <f t="shared" si="301"/>
        <v>679664</v>
      </c>
      <c r="X384" s="227">
        <f t="shared" si="302"/>
        <v>3500000</v>
      </c>
      <c r="Y384" s="227">
        <f t="shared" si="303"/>
        <v>3080000</v>
      </c>
      <c r="Z384" s="86">
        <f t="shared" si="256"/>
        <v>1970565.25</v>
      </c>
      <c r="AA384" s="229">
        <f t="shared" si="257"/>
        <v>4</v>
      </c>
      <c r="AB384" s="73" t="s">
        <v>863</v>
      </c>
      <c r="AC384" s="73"/>
      <c r="AD384" s="73"/>
      <c r="AE384" s="235">
        <v>1</v>
      </c>
      <c r="AF384" s="236">
        <f t="shared" si="258"/>
        <v>1970565.25</v>
      </c>
    </row>
    <row r="385" spans="1:32" s="61" customFormat="1" ht="273" customHeight="1" x14ac:dyDescent="0.2">
      <c r="A385" s="74" t="s">
        <v>747</v>
      </c>
      <c r="B385" s="116" t="s">
        <v>748</v>
      </c>
      <c r="C385" s="77" t="s">
        <v>32</v>
      </c>
      <c r="D385" s="189">
        <v>20</v>
      </c>
      <c r="E385" s="194">
        <v>1810119</v>
      </c>
      <c r="F385" s="183">
        <f t="shared" si="290"/>
        <v>36202380</v>
      </c>
      <c r="G385" s="191">
        <v>1690939</v>
      </c>
      <c r="H385" s="184">
        <f t="shared" si="291"/>
        <v>33818780</v>
      </c>
      <c r="I385" s="188">
        <v>890000</v>
      </c>
      <c r="J385" s="224">
        <f t="shared" si="292"/>
        <v>17800000</v>
      </c>
      <c r="K385" s="192">
        <v>165000</v>
      </c>
      <c r="L385" s="220">
        <f t="shared" si="293"/>
        <v>3300000</v>
      </c>
      <c r="M385" s="85">
        <f t="shared" si="275"/>
        <v>1463686</v>
      </c>
      <c r="N385" s="225">
        <f t="shared" si="294"/>
        <v>1139014.5</v>
      </c>
      <c r="O385" s="226">
        <f t="shared" si="295"/>
        <v>-0.58919750363142875</v>
      </c>
      <c r="P385" s="226">
        <f t="shared" si="296"/>
        <v>-0.48456319037202777</v>
      </c>
      <c r="Q385" s="226">
        <f t="shared" si="297"/>
        <v>0.21862276555741833</v>
      </c>
      <c r="R385" s="226">
        <f t="shared" si="298"/>
        <v>0.8551379284460382</v>
      </c>
      <c r="S385" s="227">
        <f t="shared" si="299"/>
        <v>767184.10894234944</v>
      </c>
      <c r="T385" s="228">
        <f t="shared" si="254"/>
        <v>1906198.6089423494</v>
      </c>
      <c r="U385" s="228">
        <f t="shared" si="255"/>
        <v>371830.39105765056</v>
      </c>
      <c r="V385" s="227">
        <f t="shared" si="300"/>
        <v>1810119</v>
      </c>
      <c r="W385" s="227">
        <f t="shared" si="301"/>
        <v>1690939</v>
      </c>
      <c r="X385" s="227">
        <f t="shared" si="302"/>
        <v>890000</v>
      </c>
      <c r="Y385" s="227" t="str">
        <f t="shared" si="303"/>
        <v/>
      </c>
      <c r="Z385" s="86">
        <f t="shared" si="256"/>
        <v>1463686</v>
      </c>
      <c r="AA385" s="229">
        <f t="shared" si="257"/>
        <v>3</v>
      </c>
      <c r="AB385" s="73" t="s">
        <v>863</v>
      </c>
      <c r="AC385" s="73"/>
      <c r="AD385" s="73"/>
      <c r="AE385" s="235">
        <v>6</v>
      </c>
      <c r="AF385" s="236">
        <f t="shared" si="258"/>
        <v>8782116</v>
      </c>
    </row>
    <row r="386" spans="1:32" ht="63.75" hidden="1" x14ac:dyDescent="0.2">
      <c r="A386" s="5" t="s">
        <v>749</v>
      </c>
      <c r="B386" s="10" t="s">
        <v>750</v>
      </c>
      <c r="C386" s="9" t="s">
        <v>651</v>
      </c>
      <c r="D386" s="12">
        <v>1</v>
      </c>
      <c r="E386" s="39">
        <v>1250000</v>
      </c>
      <c r="F386" s="35">
        <f t="shared" si="290"/>
        <v>1250000</v>
      </c>
      <c r="G386" s="40">
        <v>1158508</v>
      </c>
      <c r="H386" s="25">
        <f t="shared" si="291"/>
        <v>1158508</v>
      </c>
      <c r="I386" s="15">
        <v>1500000</v>
      </c>
      <c r="J386" s="17">
        <f t="shared" si="292"/>
        <v>1500000</v>
      </c>
      <c r="K386" s="28">
        <v>715000</v>
      </c>
      <c r="L386" s="29">
        <f t="shared" si="293"/>
        <v>715000</v>
      </c>
      <c r="M386" s="47">
        <f t="shared" si="275"/>
        <v>1204254</v>
      </c>
      <c r="N386" s="42">
        <f t="shared" si="294"/>
        <v>1155877</v>
      </c>
      <c r="O386" s="43">
        <f t="shared" si="295"/>
        <v>-8.1429944535621024E-2</v>
      </c>
      <c r="P386" s="43">
        <f t="shared" si="296"/>
        <v>-2.2761937472586258E-3</v>
      </c>
      <c r="Q386" s="43">
        <f t="shared" si="297"/>
        <v>-0.29771593344274527</v>
      </c>
      <c r="R386" s="43">
        <f t="shared" si="298"/>
        <v>0.38142207172562481</v>
      </c>
      <c r="S386" s="21">
        <f t="shared" si="299"/>
        <v>327444.25965752808</v>
      </c>
      <c r="T386" s="22">
        <f t="shared" si="254"/>
        <v>1483321.259657528</v>
      </c>
      <c r="U386" s="22">
        <f t="shared" si="255"/>
        <v>828432.74034247198</v>
      </c>
      <c r="V386" s="21">
        <f t="shared" si="300"/>
        <v>1250000</v>
      </c>
      <c r="W386" s="21">
        <f t="shared" si="301"/>
        <v>1158508</v>
      </c>
      <c r="X386" s="21" t="str">
        <f t="shared" si="302"/>
        <v/>
      </c>
      <c r="Y386" s="21" t="str">
        <f t="shared" si="303"/>
        <v/>
      </c>
      <c r="Z386" s="23">
        <f t="shared" si="256"/>
        <v>1204254</v>
      </c>
      <c r="AA386" s="20">
        <f t="shared" si="257"/>
        <v>2</v>
      </c>
      <c r="AB386" s="1" t="s">
        <v>863</v>
      </c>
      <c r="AE386" s="53"/>
      <c r="AF386" s="57">
        <f t="shared" si="258"/>
        <v>0</v>
      </c>
    </row>
    <row r="387" spans="1:32" s="61" customFormat="1" ht="273" customHeight="1" x14ac:dyDescent="0.2">
      <c r="A387" s="74" t="s">
        <v>751</v>
      </c>
      <c r="B387" s="116" t="s">
        <v>752</v>
      </c>
      <c r="C387" s="77" t="s">
        <v>20</v>
      </c>
      <c r="D387" s="189">
        <v>1</v>
      </c>
      <c r="E387" s="194">
        <v>4200000</v>
      </c>
      <c r="F387" s="183">
        <f t="shared" si="290"/>
        <v>4200000</v>
      </c>
      <c r="G387" s="191">
        <v>4505487</v>
      </c>
      <c r="H387" s="184">
        <f t="shared" si="291"/>
        <v>4505487</v>
      </c>
      <c r="I387" s="188">
        <v>18900000</v>
      </c>
      <c r="J387" s="224">
        <f t="shared" si="292"/>
        <v>18900000</v>
      </c>
      <c r="K387" s="192">
        <v>3080000</v>
      </c>
      <c r="L387" s="220">
        <f t="shared" si="293"/>
        <v>3080000</v>
      </c>
      <c r="M387" s="85">
        <f t="shared" si="275"/>
        <v>3928495.6666666665</v>
      </c>
      <c r="N387" s="225">
        <f t="shared" si="294"/>
        <v>7671371.75</v>
      </c>
      <c r="O387" s="226">
        <f t="shared" si="295"/>
        <v>0.4525099112815123</v>
      </c>
      <c r="P387" s="226">
        <f t="shared" si="296"/>
        <v>0.41268821967857316</v>
      </c>
      <c r="Q387" s="226">
        <f t="shared" si="297"/>
        <v>-1.4637053992331945</v>
      </c>
      <c r="R387" s="226">
        <f t="shared" si="298"/>
        <v>0.59850726827310896</v>
      </c>
      <c r="S387" s="227">
        <f t="shared" si="299"/>
        <v>7510793.0118458364</v>
      </c>
      <c r="T387" s="228">
        <f t="shared" si="254"/>
        <v>15182164.761845836</v>
      </c>
      <c r="U387" s="228">
        <f t="shared" si="255"/>
        <v>160578.73815416358</v>
      </c>
      <c r="V387" s="227">
        <f t="shared" si="300"/>
        <v>4200000</v>
      </c>
      <c r="W387" s="227">
        <f t="shared" si="301"/>
        <v>4505487</v>
      </c>
      <c r="X387" s="227" t="str">
        <f t="shared" si="302"/>
        <v/>
      </c>
      <c r="Y387" s="227">
        <f t="shared" si="303"/>
        <v>3080000</v>
      </c>
      <c r="Z387" s="86">
        <f t="shared" si="256"/>
        <v>3928495.6666666665</v>
      </c>
      <c r="AA387" s="229">
        <f t="shared" si="257"/>
        <v>3</v>
      </c>
      <c r="AB387" s="73" t="s">
        <v>863</v>
      </c>
      <c r="AC387" s="73"/>
      <c r="AD387" s="73"/>
      <c r="AE387" s="235">
        <v>2</v>
      </c>
      <c r="AF387" s="236">
        <f t="shared" si="258"/>
        <v>7856991.333333333</v>
      </c>
    </row>
    <row r="388" spans="1:32" ht="89.25" hidden="1" x14ac:dyDescent="0.2">
      <c r="A388" s="5" t="s">
        <v>753</v>
      </c>
      <c r="B388" s="10" t="s">
        <v>754</v>
      </c>
      <c r="C388" s="9" t="s">
        <v>20</v>
      </c>
      <c r="D388" s="12">
        <v>10</v>
      </c>
      <c r="E388" s="39">
        <v>2240000</v>
      </c>
      <c r="F388" s="35">
        <f t="shared" si="290"/>
        <v>22400000</v>
      </c>
      <c r="G388" s="40">
        <v>2338365</v>
      </c>
      <c r="H388" s="25">
        <f t="shared" si="291"/>
        <v>23383650</v>
      </c>
      <c r="I388" s="15">
        <v>1700000</v>
      </c>
      <c r="J388" s="17">
        <f t="shared" si="292"/>
        <v>17000000</v>
      </c>
      <c r="K388" s="28">
        <v>2860000</v>
      </c>
      <c r="L388" s="29">
        <f t="shared" si="293"/>
        <v>28600000</v>
      </c>
      <c r="M388" s="47">
        <f t="shared" si="275"/>
        <v>2289182.5</v>
      </c>
      <c r="N388" s="42">
        <f t="shared" si="294"/>
        <v>2284591.25</v>
      </c>
      <c r="O388" s="43">
        <f t="shared" si="295"/>
        <v>1.9518261745946841E-2</v>
      </c>
      <c r="P388" s="43">
        <f t="shared" si="296"/>
        <v>-2.3537580300196037E-2</v>
      </c>
      <c r="Q388" s="43">
        <f t="shared" si="297"/>
        <v>0.25588439507504901</v>
      </c>
      <c r="R388" s="43">
        <f t="shared" si="298"/>
        <v>-0.25186507652079992</v>
      </c>
      <c r="S388" s="21">
        <f t="shared" si="299"/>
        <v>475297.15439177275</v>
      </c>
      <c r="T388" s="22">
        <f t="shared" si="254"/>
        <v>2759888.4043917726</v>
      </c>
      <c r="U388" s="22">
        <f t="shared" si="255"/>
        <v>1809294.0956082272</v>
      </c>
      <c r="V388" s="21">
        <f t="shared" si="300"/>
        <v>2240000</v>
      </c>
      <c r="W388" s="21">
        <f t="shared" si="301"/>
        <v>2338365</v>
      </c>
      <c r="X388" s="21" t="str">
        <f t="shared" si="302"/>
        <v/>
      </c>
      <c r="Y388" s="21" t="str">
        <f t="shared" si="303"/>
        <v/>
      </c>
      <c r="Z388" s="23">
        <f t="shared" si="256"/>
        <v>2289182.5</v>
      </c>
      <c r="AA388" s="20">
        <f t="shared" si="257"/>
        <v>2</v>
      </c>
      <c r="AB388" s="1" t="s">
        <v>863</v>
      </c>
      <c r="AE388" s="53"/>
      <c r="AF388" s="57">
        <f t="shared" si="258"/>
        <v>0</v>
      </c>
    </row>
    <row r="389" spans="1:32" ht="76.5" hidden="1" x14ac:dyDescent="0.2">
      <c r="A389" s="5" t="s">
        <v>755</v>
      </c>
      <c r="B389" s="10" t="s">
        <v>756</v>
      </c>
      <c r="C389" s="9" t="s">
        <v>20</v>
      </c>
      <c r="D389" s="12">
        <v>10</v>
      </c>
      <c r="E389" s="39">
        <v>5650000</v>
      </c>
      <c r="F389" s="35">
        <f t="shared" si="290"/>
        <v>56500000</v>
      </c>
      <c r="G389" s="40">
        <v>5679460</v>
      </c>
      <c r="H389" s="25">
        <f t="shared" si="291"/>
        <v>56794600</v>
      </c>
      <c r="I389" s="15">
        <v>1970000</v>
      </c>
      <c r="J389" s="17">
        <f t="shared" si="292"/>
        <v>19700000</v>
      </c>
      <c r="K389" s="28">
        <v>3080000</v>
      </c>
      <c r="L389" s="29">
        <f t="shared" si="293"/>
        <v>30800000</v>
      </c>
      <c r="M389" s="47">
        <f t="shared" si="275"/>
        <v>4803153.333333333</v>
      </c>
      <c r="N389" s="42">
        <f t="shared" si="294"/>
        <v>4094865</v>
      </c>
      <c r="O389" s="43">
        <f t="shared" si="295"/>
        <v>-0.37977686688083745</v>
      </c>
      <c r="P389" s="43">
        <f t="shared" si="296"/>
        <v>-0.38697124325221965</v>
      </c>
      <c r="Q389" s="43">
        <f t="shared" si="297"/>
        <v>0.51890965880438067</v>
      </c>
      <c r="R389" s="43">
        <f t="shared" si="298"/>
        <v>0.24783845132867632</v>
      </c>
      <c r="S389" s="21">
        <f t="shared" si="299"/>
        <v>1868545.6393230895</v>
      </c>
      <c r="T389" s="22">
        <f t="shared" si="254"/>
        <v>5963410.6393230893</v>
      </c>
      <c r="U389" s="22">
        <f t="shared" si="255"/>
        <v>2226319.3606769107</v>
      </c>
      <c r="V389" s="21">
        <f t="shared" si="300"/>
        <v>5650000</v>
      </c>
      <c r="W389" s="21">
        <f t="shared" si="301"/>
        <v>5679460</v>
      </c>
      <c r="X389" s="21" t="str">
        <f t="shared" si="302"/>
        <v/>
      </c>
      <c r="Y389" s="21">
        <f t="shared" si="303"/>
        <v>3080000</v>
      </c>
      <c r="Z389" s="23">
        <f t="shared" si="256"/>
        <v>4803153.333333333</v>
      </c>
      <c r="AA389" s="20">
        <f t="shared" si="257"/>
        <v>3</v>
      </c>
      <c r="AB389" s="1" t="s">
        <v>863</v>
      </c>
      <c r="AE389" s="53"/>
      <c r="AF389" s="57">
        <f t="shared" si="258"/>
        <v>0</v>
      </c>
    </row>
    <row r="390" spans="1:32" ht="63.75" hidden="1" x14ac:dyDescent="0.2">
      <c r="A390" s="5" t="s">
        <v>757</v>
      </c>
      <c r="B390" s="10" t="s">
        <v>758</v>
      </c>
      <c r="C390" s="9" t="s">
        <v>20</v>
      </c>
      <c r="D390" s="12">
        <v>5</v>
      </c>
      <c r="E390" s="39">
        <v>2350000</v>
      </c>
      <c r="F390" s="35">
        <f t="shared" si="290"/>
        <v>11750000</v>
      </c>
      <c r="G390" s="40">
        <v>2420890</v>
      </c>
      <c r="H390" s="25">
        <f t="shared" si="291"/>
        <v>12104450</v>
      </c>
      <c r="I390" s="15">
        <v>1580000</v>
      </c>
      <c r="J390" s="17">
        <f t="shared" si="292"/>
        <v>7900000</v>
      </c>
      <c r="K390" s="28">
        <v>2640000</v>
      </c>
      <c r="L390" s="29">
        <f t="shared" si="293"/>
        <v>13200000</v>
      </c>
      <c r="M390" s="47">
        <f t="shared" si="275"/>
        <v>2470296.6666666665</v>
      </c>
      <c r="N390" s="42">
        <f t="shared" si="294"/>
        <v>2247722.5</v>
      </c>
      <c r="O390" s="43">
        <f t="shared" si="295"/>
        <v>-4.5502725536626487E-2</v>
      </c>
      <c r="P390" s="43">
        <f t="shared" si="296"/>
        <v>-7.7041316265686666E-2</v>
      </c>
      <c r="Q390" s="43">
        <f t="shared" si="297"/>
        <v>0.29706625261792774</v>
      </c>
      <c r="R390" s="43">
        <f t="shared" si="298"/>
        <v>-0.17452221081561436</v>
      </c>
      <c r="S390" s="21">
        <f t="shared" si="299"/>
        <v>461946.11665395205</v>
      </c>
      <c r="T390" s="22">
        <f t="shared" si="254"/>
        <v>2709668.6166539518</v>
      </c>
      <c r="U390" s="22">
        <f t="shared" si="255"/>
        <v>1785776.383346048</v>
      </c>
      <c r="V390" s="21">
        <f t="shared" si="300"/>
        <v>2350000</v>
      </c>
      <c r="W390" s="21">
        <f t="shared" si="301"/>
        <v>2420890</v>
      </c>
      <c r="X390" s="21" t="str">
        <f t="shared" si="302"/>
        <v/>
      </c>
      <c r="Y390" s="21">
        <f t="shared" si="303"/>
        <v>2640000</v>
      </c>
      <c r="Z390" s="23">
        <f t="shared" si="256"/>
        <v>2470296.6666666665</v>
      </c>
      <c r="AA390" s="20">
        <f t="shared" si="257"/>
        <v>3</v>
      </c>
      <c r="AB390" s="1" t="s">
        <v>863</v>
      </c>
      <c r="AE390" s="53"/>
      <c r="AF390" s="57">
        <f t="shared" si="258"/>
        <v>0</v>
      </c>
    </row>
    <row r="391" spans="1:32" ht="38.25" hidden="1" x14ac:dyDescent="0.2">
      <c r="A391" s="5" t="s">
        <v>759</v>
      </c>
      <c r="B391" s="10" t="s">
        <v>760</v>
      </c>
      <c r="C391" s="9" t="s">
        <v>651</v>
      </c>
      <c r="D391" s="12">
        <v>1</v>
      </c>
      <c r="E391" s="39">
        <v>6552000</v>
      </c>
      <c r="F391" s="35">
        <f t="shared" si="290"/>
        <v>6552000</v>
      </c>
      <c r="G391" s="40">
        <v>6678374</v>
      </c>
      <c r="H391" s="25">
        <f t="shared" si="291"/>
        <v>6678374</v>
      </c>
      <c r="I391" s="15">
        <v>1460000</v>
      </c>
      <c r="J391" s="17">
        <f t="shared" si="292"/>
        <v>1460000</v>
      </c>
      <c r="K391" s="28">
        <v>3080000</v>
      </c>
      <c r="L391" s="29">
        <f t="shared" si="293"/>
        <v>3080000</v>
      </c>
      <c r="M391" s="47">
        <f t="shared" si="275"/>
        <v>5436791.333333333</v>
      </c>
      <c r="N391" s="42">
        <f t="shared" si="294"/>
        <v>4442593.5</v>
      </c>
      <c r="O391" s="43">
        <f t="shared" si="295"/>
        <v>-0.47481420481077108</v>
      </c>
      <c r="P391" s="43">
        <f t="shared" si="296"/>
        <v>-0.50326020150166784</v>
      </c>
      <c r="Q391" s="43">
        <f t="shared" si="297"/>
        <v>0.67136313506963896</v>
      </c>
      <c r="R391" s="43">
        <f t="shared" si="298"/>
        <v>0.30671127124279995</v>
      </c>
      <c r="S391" s="21">
        <f t="shared" si="299"/>
        <v>2594920.3750730003</v>
      </c>
      <c r="T391" s="22">
        <f t="shared" si="254"/>
        <v>7037513.8750730008</v>
      </c>
      <c r="U391" s="22">
        <f t="shared" si="255"/>
        <v>1847673.1249269997</v>
      </c>
      <c r="V391" s="21">
        <f t="shared" si="300"/>
        <v>6552000</v>
      </c>
      <c r="W391" s="21">
        <f t="shared" si="301"/>
        <v>6678374</v>
      </c>
      <c r="X391" s="21" t="str">
        <f t="shared" si="302"/>
        <v/>
      </c>
      <c r="Y391" s="21">
        <f t="shared" si="303"/>
        <v>3080000</v>
      </c>
      <c r="Z391" s="23">
        <f t="shared" si="256"/>
        <v>5436791.333333333</v>
      </c>
      <c r="AA391" s="20">
        <f t="shared" si="257"/>
        <v>3</v>
      </c>
      <c r="AB391" s="1" t="s">
        <v>863</v>
      </c>
      <c r="AE391" s="53"/>
      <c r="AF391" s="57">
        <f t="shared" si="258"/>
        <v>0</v>
      </c>
    </row>
    <row r="392" spans="1:32" ht="25.5" hidden="1" x14ac:dyDescent="0.2">
      <c r="A392" s="5" t="s">
        <v>761</v>
      </c>
      <c r="B392" s="10" t="s">
        <v>762</v>
      </c>
      <c r="C392" s="9" t="s">
        <v>651</v>
      </c>
      <c r="D392" s="12">
        <v>10</v>
      </c>
      <c r="E392" s="39">
        <v>1535000</v>
      </c>
      <c r="F392" s="35">
        <f t="shared" si="290"/>
        <v>15350000</v>
      </c>
      <c r="G392" s="40">
        <v>1383145</v>
      </c>
      <c r="H392" s="25">
        <f t="shared" si="291"/>
        <v>13831450</v>
      </c>
      <c r="I392" s="16">
        <v>1260000</v>
      </c>
      <c r="J392" s="17">
        <f t="shared" si="292"/>
        <v>12600000</v>
      </c>
      <c r="K392" s="28">
        <v>1716000</v>
      </c>
      <c r="L392" s="29">
        <f t="shared" si="293"/>
        <v>17160000</v>
      </c>
      <c r="M392" s="47">
        <f>N392</f>
        <v>1473536.25</v>
      </c>
      <c r="N392" s="46">
        <f t="shared" si="294"/>
        <v>1473536.25</v>
      </c>
      <c r="O392" s="43">
        <f t="shared" si="295"/>
        <v>-4.1711732575292926E-2</v>
      </c>
      <c r="P392" s="43">
        <f t="shared" si="296"/>
        <v>6.1343078597489553E-2</v>
      </c>
      <c r="Q392" s="43">
        <f t="shared" si="297"/>
        <v>0.14491414785350543</v>
      </c>
      <c r="R392" s="43">
        <f t="shared" si="298"/>
        <v>-0.16454549387570205</v>
      </c>
      <c r="S392" s="21">
        <f t="shared" si="299"/>
        <v>196921.95642669374</v>
      </c>
      <c r="T392" s="22">
        <f t="shared" si="254"/>
        <v>1670458.2064266938</v>
      </c>
      <c r="U392" s="22">
        <f t="shared" si="255"/>
        <v>1276614.2935733062</v>
      </c>
      <c r="V392" s="21">
        <f t="shared" si="300"/>
        <v>1535000</v>
      </c>
      <c r="W392" s="21">
        <f t="shared" si="301"/>
        <v>1383145</v>
      </c>
      <c r="X392" s="21" t="str">
        <f t="shared" si="302"/>
        <v/>
      </c>
      <c r="Y392" s="21" t="str">
        <f t="shared" si="303"/>
        <v/>
      </c>
      <c r="Z392" s="23">
        <f t="shared" si="256"/>
        <v>1459072.5</v>
      </c>
      <c r="AA392" s="20">
        <f t="shared" si="257"/>
        <v>2</v>
      </c>
      <c r="AB392" s="44" t="s">
        <v>873</v>
      </c>
      <c r="AE392" s="53"/>
      <c r="AF392" s="57">
        <f t="shared" si="258"/>
        <v>0</v>
      </c>
    </row>
    <row r="393" spans="1:32" ht="38.25" hidden="1" x14ac:dyDescent="0.2">
      <c r="A393" s="5" t="s">
        <v>763</v>
      </c>
      <c r="B393" s="10" t="s">
        <v>764</v>
      </c>
      <c r="C393" s="9" t="s">
        <v>651</v>
      </c>
      <c r="D393" s="12">
        <v>10</v>
      </c>
      <c r="E393" s="39">
        <v>2912000</v>
      </c>
      <c r="F393" s="35">
        <f t="shared" si="290"/>
        <v>29120000</v>
      </c>
      <c r="G393" s="40">
        <v>2810193</v>
      </c>
      <c r="H393" s="25">
        <f t="shared" si="291"/>
        <v>28101930</v>
      </c>
      <c r="I393" s="16">
        <v>1320000</v>
      </c>
      <c r="J393" s="17">
        <f t="shared" si="292"/>
        <v>13200000</v>
      </c>
      <c r="K393" s="28">
        <v>1980000</v>
      </c>
      <c r="L393" s="29">
        <f t="shared" si="293"/>
        <v>19800000</v>
      </c>
      <c r="M393" s="47">
        <f t="shared" si="275"/>
        <v>2567397.6666666665</v>
      </c>
      <c r="N393" s="42">
        <f t="shared" si="294"/>
        <v>2255548.25</v>
      </c>
      <c r="O393" s="43">
        <f t="shared" si="295"/>
        <v>-0.29103866432473779</v>
      </c>
      <c r="P393" s="43">
        <f t="shared" si="296"/>
        <v>-0.24590240975780508</v>
      </c>
      <c r="Q393" s="43">
        <f t="shared" si="297"/>
        <v>0.4147764296330172</v>
      </c>
      <c r="R393" s="43">
        <f t="shared" si="298"/>
        <v>0.12216464444952579</v>
      </c>
      <c r="S393" s="21">
        <f t="shared" si="299"/>
        <v>750496.96089474601</v>
      </c>
      <c r="T393" s="22">
        <f t="shared" si="254"/>
        <v>3006045.2108947458</v>
      </c>
      <c r="U393" s="22">
        <f t="shared" si="255"/>
        <v>1505051.289105254</v>
      </c>
      <c r="V393" s="21">
        <f t="shared" si="300"/>
        <v>2912000</v>
      </c>
      <c r="W393" s="21">
        <f t="shared" si="301"/>
        <v>2810193</v>
      </c>
      <c r="X393" s="21" t="str">
        <f t="shared" si="302"/>
        <v/>
      </c>
      <c r="Y393" s="21">
        <f t="shared" si="303"/>
        <v>1980000</v>
      </c>
      <c r="Z393" s="23">
        <f t="shared" si="256"/>
        <v>2567397.6666666665</v>
      </c>
      <c r="AA393" s="20">
        <f t="shared" si="257"/>
        <v>3</v>
      </c>
      <c r="AB393" s="1" t="s">
        <v>863</v>
      </c>
      <c r="AE393" s="53"/>
      <c r="AF393" s="57">
        <f t="shared" si="258"/>
        <v>0</v>
      </c>
    </row>
    <row r="394" spans="1:32" ht="38.25" hidden="1" x14ac:dyDescent="0.2">
      <c r="A394" s="5" t="s">
        <v>765</v>
      </c>
      <c r="B394" s="10" t="s">
        <v>766</v>
      </c>
      <c r="C394" s="9" t="s">
        <v>651</v>
      </c>
      <c r="D394" s="12">
        <v>4</v>
      </c>
      <c r="E394" s="39">
        <v>2812000</v>
      </c>
      <c r="F394" s="35">
        <f t="shared" si="290"/>
        <v>11248000</v>
      </c>
      <c r="G394" s="40">
        <v>3043714</v>
      </c>
      <c r="H394" s="25">
        <f t="shared" si="291"/>
        <v>12174856</v>
      </c>
      <c r="I394" s="16">
        <v>1050000</v>
      </c>
      <c r="J394" s="17">
        <f t="shared" si="292"/>
        <v>4200000</v>
      </c>
      <c r="K394" s="28">
        <v>1980000</v>
      </c>
      <c r="L394" s="29">
        <f t="shared" si="293"/>
        <v>7920000</v>
      </c>
      <c r="M394" s="47">
        <f t="shared" si="275"/>
        <v>2611904.6666666665</v>
      </c>
      <c r="N394" s="42">
        <f t="shared" si="294"/>
        <v>2221428.5</v>
      </c>
      <c r="O394" s="43">
        <f t="shared" si="295"/>
        <v>-0.26585213073479519</v>
      </c>
      <c r="P394" s="43">
        <f t="shared" si="296"/>
        <v>-0.37016068714343042</v>
      </c>
      <c r="Q394" s="43">
        <f t="shared" si="297"/>
        <v>0.52733117451225642</v>
      </c>
      <c r="R394" s="43">
        <f t="shared" si="298"/>
        <v>0.10868164336596919</v>
      </c>
      <c r="S394" s="21">
        <f t="shared" si="299"/>
        <v>904702.63831953832</v>
      </c>
      <c r="T394" s="22">
        <f t="shared" si="254"/>
        <v>3126131.1383195384</v>
      </c>
      <c r="U394" s="22">
        <f t="shared" si="255"/>
        <v>1316725.8616804616</v>
      </c>
      <c r="V394" s="21">
        <f t="shared" si="300"/>
        <v>2812000</v>
      </c>
      <c r="W394" s="21">
        <f t="shared" si="301"/>
        <v>3043714</v>
      </c>
      <c r="X394" s="21" t="str">
        <f t="shared" si="302"/>
        <v/>
      </c>
      <c r="Y394" s="21">
        <f t="shared" si="303"/>
        <v>1980000</v>
      </c>
      <c r="Z394" s="23">
        <f t="shared" si="256"/>
        <v>2611904.6666666665</v>
      </c>
      <c r="AA394" s="20">
        <f t="shared" si="257"/>
        <v>3</v>
      </c>
      <c r="AB394" s="1" t="s">
        <v>863</v>
      </c>
      <c r="AE394" s="53"/>
      <c r="AF394" s="57">
        <f t="shared" si="258"/>
        <v>0</v>
      </c>
    </row>
    <row r="395" spans="1:32" ht="38.25" hidden="1" x14ac:dyDescent="0.2">
      <c r="A395" s="5" t="s">
        <v>767</v>
      </c>
      <c r="B395" s="10" t="s">
        <v>768</v>
      </c>
      <c r="C395" s="9" t="s">
        <v>651</v>
      </c>
      <c r="D395" s="12">
        <v>4</v>
      </c>
      <c r="E395" s="39">
        <v>2712000</v>
      </c>
      <c r="F395" s="35">
        <f t="shared" si="290"/>
        <v>10848000</v>
      </c>
      <c r="G395" s="40">
        <v>2780088</v>
      </c>
      <c r="H395" s="25">
        <f t="shared" si="291"/>
        <v>11120352</v>
      </c>
      <c r="I395" s="16">
        <v>1050000</v>
      </c>
      <c r="J395" s="17">
        <f t="shared" si="292"/>
        <v>4200000</v>
      </c>
      <c r="K395" s="28">
        <v>1980000</v>
      </c>
      <c r="L395" s="29">
        <f t="shared" si="293"/>
        <v>7920000</v>
      </c>
      <c r="M395" s="47">
        <f t="shared" si="275"/>
        <v>2490696</v>
      </c>
      <c r="N395" s="42">
        <f t="shared" si="294"/>
        <v>2130522</v>
      </c>
      <c r="O395" s="43">
        <f t="shared" si="295"/>
        <v>-0.27292747974440057</v>
      </c>
      <c r="P395" s="43">
        <f t="shared" si="296"/>
        <v>-0.30488584487745252</v>
      </c>
      <c r="Q395" s="43">
        <f t="shared" si="297"/>
        <v>0.50716303328480061</v>
      </c>
      <c r="R395" s="43">
        <f t="shared" si="298"/>
        <v>7.0650291337052584E-2</v>
      </c>
      <c r="S395" s="21">
        <f t="shared" si="299"/>
        <v>806274.83275617624</v>
      </c>
      <c r="T395" s="22">
        <f t="shared" si="254"/>
        <v>2936796.8327561761</v>
      </c>
      <c r="U395" s="22">
        <f t="shared" si="255"/>
        <v>1324247.1672438239</v>
      </c>
      <c r="V395" s="21">
        <f t="shared" si="300"/>
        <v>2712000</v>
      </c>
      <c r="W395" s="21">
        <f t="shared" si="301"/>
        <v>2780088</v>
      </c>
      <c r="X395" s="21" t="str">
        <f t="shared" si="302"/>
        <v/>
      </c>
      <c r="Y395" s="21">
        <f t="shared" si="303"/>
        <v>1980000</v>
      </c>
      <c r="Z395" s="23">
        <f t="shared" si="256"/>
        <v>2490696</v>
      </c>
      <c r="AA395" s="20">
        <f t="shared" si="257"/>
        <v>3</v>
      </c>
      <c r="AB395" s="1" t="s">
        <v>863</v>
      </c>
      <c r="AE395" s="53"/>
      <c r="AF395" s="57">
        <f t="shared" si="258"/>
        <v>0</v>
      </c>
    </row>
    <row r="396" spans="1:32" ht="38.25" hidden="1" x14ac:dyDescent="0.2">
      <c r="A396" s="5" t="s">
        <v>769</v>
      </c>
      <c r="B396" s="10" t="s">
        <v>770</v>
      </c>
      <c r="C396" s="9" t="s">
        <v>651</v>
      </c>
      <c r="D396" s="12">
        <v>4</v>
      </c>
      <c r="E396" s="39">
        <v>2762000</v>
      </c>
      <c r="F396" s="35">
        <f t="shared" si="290"/>
        <v>11048000</v>
      </c>
      <c r="G396" s="40">
        <v>2832917</v>
      </c>
      <c r="H396" s="25">
        <f t="shared" si="291"/>
        <v>11331668</v>
      </c>
      <c r="I396" s="16">
        <v>1050000</v>
      </c>
      <c r="J396" s="17">
        <f t="shared" si="292"/>
        <v>4200000</v>
      </c>
      <c r="K396" s="28">
        <v>1980000</v>
      </c>
      <c r="L396" s="29">
        <f t="shared" si="293"/>
        <v>7920000</v>
      </c>
      <c r="M396" s="47">
        <f t="shared" si="275"/>
        <v>2524972.3333333335</v>
      </c>
      <c r="N396" s="42">
        <f t="shared" si="294"/>
        <v>2156229.25</v>
      </c>
      <c r="O396" s="43">
        <f t="shared" si="295"/>
        <v>-0.28093986295752171</v>
      </c>
      <c r="P396" s="43">
        <f t="shared" si="296"/>
        <v>-0.31382922293629023</v>
      </c>
      <c r="Q396" s="43">
        <f t="shared" si="297"/>
        <v>0.51303879214142001</v>
      </c>
      <c r="R396" s="43">
        <f t="shared" si="298"/>
        <v>8.1730293752392047E-2</v>
      </c>
      <c r="S396" s="21">
        <f t="shared" si="299"/>
        <v>832599.22625209263</v>
      </c>
      <c r="T396" s="22">
        <f t="shared" si="254"/>
        <v>2988828.4762520925</v>
      </c>
      <c r="U396" s="22">
        <f t="shared" si="255"/>
        <v>1323630.0237479075</v>
      </c>
      <c r="V396" s="21">
        <f t="shared" si="300"/>
        <v>2762000</v>
      </c>
      <c r="W396" s="21">
        <f t="shared" si="301"/>
        <v>2832917</v>
      </c>
      <c r="X396" s="21" t="str">
        <f t="shared" si="302"/>
        <v/>
      </c>
      <c r="Y396" s="21">
        <f t="shared" si="303"/>
        <v>1980000</v>
      </c>
      <c r="Z396" s="23">
        <f t="shared" si="256"/>
        <v>2524972.3333333335</v>
      </c>
      <c r="AA396" s="20">
        <f t="shared" si="257"/>
        <v>3</v>
      </c>
      <c r="AB396" s="1" t="s">
        <v>863</v>
      </c>
      <c r="AE396" s="53"/>
      <c r="AF396" s="57">
        <f t="shared" si="258"/>
        <v>0</v>
      </c>
    </row>
    <row r="397" spans="1:32" s="61" customFormat="1" ht="273" customHeight="1" x14ac:dyDescent="0.2">
      <c r="A397" s="74" t="s">
        <v>771</v>
      </c>
      <c r="B397" s="116" t="s">
        <v>772</v>
      </c>
      <c r="C397" s="77" t="s">
        <v>32</v>
      </c>
      <c r="D397" s="189">
        <v>30</v>
      </c>
      <c r="E397" s="194">
        <v>360000</v>
      </c>
      <c r="F397" s="183">
        <f t="shared" si="290"/>
        <v>10800000</v>
      </c>
      <c r="G397" s="191">
        <v>379314</v>
      </c>
      <c r="H397" s="184">
        <f t="shared" si="291"/>
        <v>11379420</v>
      </c>
      <c r="I397" s="188">
        <v>459800</v>
      </c>
      <c r="J397" s="224">
        <f t="shared" si="292"/>
        <v>13794000</v>
      </c>
      <c r="K397" s="192">
        <v>350000</v>
      </c>
      <c r="L397" s="220">
        <f t="shared" si="293"/>
        <v>10500000</v>
      </c>
      <c r="M397" s="85">
        <f>N397</f>
        <v>387278.5</v>
      </c>
      <c r="N397" s="230">
        <f t="shared" si="294"/>
        <v>387278.5</v>
      </c>
      <c r="O397" s="226">
        <f t="shared" si="295"/>
        <v>7.0436391382428964E-2</v>
      </c>
      <c r="P397" s="226">
        <f t="shared" si="296"/>
        <v>2.0565303780096245E-2</v>
      </c>
      <c r="Q397" s="226">
        <f t="shared" si="297"/>
        <v>-0.18725929789544216</v>
      </c>
      <c r="R397" s="226">
        <f t="shared" si="298"/>
        <v>9.6257602732917058E-2</v>
      </c>
      <c r="S397" s="227">
        <f t="shared" si="299"/>
        <v>49855.137973265439</v>
      </c>
      <c r="T397" s="228">
        <f t="shared" ref="T397:T443" si="305">N397+S397</f>
        <v>437133.63797326543</v>
      </c>
      <c r="U397" s="228">
        <f t="shared" ref="U397:U443" si="306">N397-S397</f>
        <v>337423.36202673457</v>
      </c>
      <c r="V397" s="227">
        <f t="shared" si="300"/>
        <v>360000</v>
      </c>
      <c r="W397" s="227">
        <f t="shared" si="301"/>
        <v>379314</v>
      </c>
      <c r="X397" s="227" t="str">
        <f t="shared" si="302"/>
        <v/>
      </c>
      <c r="Y397" s="227">
        <f t="shared" si="303"/>
        <v>350000</v>
      </c>
      <c r="Z397" s="86">
        <f t="shared" ref="Z397:Z443" si="307">AVERAGE(V397:Y397)</f>
        <v>363104.66666666669</v>
      </c>
      <c r="AA397" s="229">
        <f t="shared" ref="AA397:AA443" si="308">COUNT(V397:Y397)</f>
        <v>3</v>
      </c>
      <c r="AB397" s="216" t="s">
        <v>873</v>
      </c>
      <c r="AC397" s="73"/>
      <c r="AD397" s="73"/>
      <c r="AE397" s="235">
        <v>100</v>
      </c>
      <c r="AF397" s="236">
        <f t="shared" ref="AF397:AF438" si="309">+AE397*M397</f>
        <v>38727850</v>
      </c>
    </row>
    <row r="398" spans="1:32" ht="38.25" hidden="1" x14ac:dyDescent="0.2">
      <c r="A398" s="5" t="s">
        <v>773</v>
      </c>
      <c r="B398" s="10" t="s">
        <v>774</v>
      </c>
      <c r="C398" s="9" t="s">
        <v>651</v>
      </c>
      <c r="D398" s="12">
        <v>4</v>
      </c>
      <c r="E398" s="39">
        <v>2053000</v>
      </c>
      <c r="F398" s="35">
        <f t="shared" si="290"/>
        <v>8212000</v>
      </c>
      <c r="G398" s="40">
        <v>2004238</v>
      </c>
      <c r="H398" s="25">
        <f t="shared" si="291"/>
        <v>8016952</v>
      </c>
      <c r="I398" s="16">
        <v>1225000</v>
      </c>
      <c r="J398" s="17">
        <f t="shared" si="292"/>
        <v>4900000</v>
      </c>
      <c r="K398" s="28">
        <v>990000</v>
      </c>
      <c r="L398" s="29">
        <f t="shared" si="293"/>
        <v>3960000</v>
      </c>
      <c r="M398" s="47">
        <f t="shared" si="275"/>
        <v>1760746</v>
      </c>
      <c r="N398" s="42">
        <f t="shared" si="294"/>
        <v>1568059.5</v>
      </c>
      <c r="O398" s="43">
        <f t="shared" si="295"/>
        <v>-0.3092615426901848</v>
      </c>
      <c r="P398" s="43">
        <f t="shared" si="296"/>
        <v>-0.27816450842586016</v>
      </c>
      <c r="Q398" s="43">
        <f t="shared" si="297"/>
        <v>0.21877964452241772</v>
      </c>
      <c r="R398" s="43">
        <f t="shared" si="298"/>
        <v>0.36864640659362735</v>
      </c>
      <c r="S398" s="21">
        <f t="shared" si="299"/>
        <v>540759.21273798007</v>
      </c>
      <c r="T398" s="22">
        <f t="shared" si="305"/>
        <v>2108818.7127379803</v>
      </c>
      <c r="U398" s="22">
        <f t="shared" si="306"/>
        <v>1027300.2872620199</v>
      </c>
      <c r="V398" s="21">
        <f t="shared" si="300"/>
        <v>2053000</v>
      </c>
      <c r="W398" s="21">
        <f t="shared" si="301"/>
        <v>2004238</v>
      </c>
      <c r="X398" s="21">
        <f t="shared" si="302"/>
        <v>1225000</v>
      </c>
      <c r="Y398" s="21" t="str">
        <f t="shared" si="303"/>
        <v/>
      </c>
      <c r="Z398" s="23">
        <f t="shared" si="307"/>
        <v>1760746</v>
      </c>
      <c r="AA398" s="20">
        <f t="shared" si="308"/>
        <v>3</v>
      </c>
      <c r="AB398" s="1" t="s">
        <v>863</v>
      </c>
      <c r="AE398" s="53"/>
      <c r="AF398" s="57">
        <f t="shared" si="309"/>
        <v>0</v>
      </c>
    </row>
    <row r="399" spans="1:32" ht="15.75" hidden="1" x14ac:dyDescent="0.2">
      <c r="A399" s="8">
        <v>19</v>
      </c>
      <c r="B399" s="255" t="s">
        <v>775</v>
      </c>
      <c r="C399" s="255"/>
      <c r="D399" s="255"/>
      <c r="E399" s="255"/>
      <c r="F399" s="255"/>
      <c r="G399" s="49"/>
      <c r="H399" s="49"/>
      <c r="I399" s="49"/>
      <c r="J399" s="49"/>
      <c r="K399" s="49"/>
      <c r="L399" s="49"/>
      <c r="M399" s="26"/>
      <c r="N399" s="256"/>
      <c r="O399" s="257"/>
      <c r="P399" s="257"/>
      <c r="Q399" s="257"/>
      <c r="R399" s="257"/>
      <c r="S399" s="257"/>
      <c r="T399" s="257"/>
      <c r="U399" s="257"/>
      <c r="V399" s="257"/>
      <c r="W399" s="257"/>
      <c r="X399" s="257"/>
      <c r="Y399" s="257"/>
      <c r="Z399" s="257"/>
      <c r="AA399" s="258"/>
      <c r="AB399" s="1" t="s">
        <v>863</v>
      </c>
      <c r="AE399" s="53"/>
      <c r="AF399" s="57">
        <f t="shared" si="309"/>
        <v>0</v>
      </c>
    </row>
    <row r="400" spans="1:32" s="61" customFormat="1" ht="273" customHeight="1" x14ac:dyDescent="0.2">
      <c r="A400" s="74" t="s">
        <v>776</v>
      </c>
      <c r="B400" s="116" t="s">
        <v>777</v>
      </c>
      <c r="C400" s="77" t="s">
        <v>32</v>
      </c>
      <c r="D400" s="189">
        <v>20</v>
      </c>
      <c r="E400" s="222">
        <v>45845.8</v>
      </c>
      <c r="F400" s="183">
        <f t="shared" ref="F400:F429" si="310">+D400*E400</f>
        <v>916916</v>
      </c>
      <c r="G400" s="191">
        <v>43942</v>
      </c>
      <c r="H400" s="184">
        <f t="shared" ref="H400:H429" si="311">+D400*G400</f>
        <v>878840</v>
      </c>
      <c r="I400" s="188">
        <v>35650</v>
      </c>
      <c r="J400" s="224">
        <f t="shared" ref="J400:J429" si="312">+I400*D400</f>
        <v>713000</v>
      </c>
      <c r="K400" s="192">
        <v>100000</v>
      </c>
      <c r="L400" s="220">
        <f t="shared" ref="L400:L429" si="313">+K400*D400</f>
        <v>2000000</v>
      </c>
      <c r="M400" s="85">
        <f t="shared" si="275"/>
        <v>41812.6</v>
      </c>
      <c r="N400" s="225">
        <f t="shared" ref="N400:N429" si="314">AVERAGE(E400,G400,I400,K400)</f>
        <v>56359.45</v>
      </c>
      <c r="O400" s="226">
        <f t="shared" ref="O400:O429" si="315">1-E400/N400</f>
        <v>0.18654635558012</v>
      </c>
      <c r="P400" s="226">
        <f t="shared" ref="P400:P429" si="316">1-G400/N400</f>
        <v>0.22032596130728743</v>
      </c>
      <c r="Q400" s="226">
        <f t="shared" ref="Q400:Q429" si="317">1-I400/N400</f>
        <v>0.36745301808303665</v>
      </c>
      <c r="R400" s="226">
        <f t="shared" ref="R400:R429" si="318">1-K400/N400</f>
        <v>-0.7743253349704442</v>
      </c>
      <c r="S400" s="227">
        <f t="shared" ref="S400:S429" si="319">STDEV(E400,G400,I400,K400)</f>
        <v>29428.494266781643</v>
      </c>
      <c r="T400" s="228">
        <f t="shared" si="305"/>
        <v>85787.944266781647</v>
      </c>
      <c r="U400" s="228">
        <f t="shared" si="306"/>
        <v>26930.955733218354</v>
      </c>
      <c r="V400" s="227">
        <f t="shared" ref="V400:V429" si="320">IF(AND(E400&lt;=$T400,E400&gt;=$U400),E400,"")</f>
        <v>45845.8</v>
      </c>
      <c r="W400" s="227">
        <f t="shared" ref="W400:W429" si="321">IF(AND(G400&lt;=$T400,G400&gt;=$U400),G400,"")</f>
        <v>43942</v>
      </c>
      <c r="X400" s="227">
        <f t="shared" ref="X400:X429" si="322">IF(AND(I400&lt;=$T400,I400&gt;=$U400),I400,"")</f>
        <v>35650</v>
      </c>
      <c r="Y400" s="227" t="str">
        <f t="shared" ref="Y400:Y429" si="323">IF(AND(K400&lt;=$T400,K400&gt;=$U400),K400,"")</f>
        <v/>
      </c>
      <c r="Z400" s="86">
        <f t="shared" si="307"/>
        <v>41812.6</v>
      </c>
      <c r="AA400" s="229">
        <f t="shared" si="308"/>
        <v>3</v>
      </c>
      <c r="AB400" s="73" t="s">
        <v>863</v>
      </c>
      <c r="AC400" s="73"/>
      <c r="AD400" s="73"/>
      <c r="AE400" s="235">
        <v>8</v>
      </c>
      <c r="AF400" s="236">
        <f t="shared" si="309"/>
        <v>334500.8</v>
      </c>
    </row>
    <row r="401" spans="1:32" ht="25.5" hidden="1" x14ac:dyDescent="0.2">
      <c r="A401" s="5" t="s">
        <v>778</v>
      </c>
      <c r="B401" s="10" t="s">
        <v>779</v>
      </c>
      <c r="C401" s="9" t="s">
        <v>32</v>
      </c>
      <c r="D401" s="12">
        <v>20</v>
      </c>
      <c r="E401" s="36">
        <v>78330.2</v>
      </c>
      <c r="F401" s="35">
        <f t="shared" si="310"/>
        <v>1566604</v>
      </c>
      <c r="G401" s="40">
        <v>78177</v>
      </c>
      <c r="H401" s="25">
        <f t="shared" si="311"/>
        <v>1563540</v>
      </c>
      <c r="I401" s="16">
        <v>99300</v>
      </c>
      <c r="J401" s="17">
        <f t="shared" si="312"/>
        <v>1986000</v>
      </c>
      <c r="K401" s="28">
        <v>450000</v>
      </c>
      <c r="L401" s="29">
        <f t="shared" si="313"/>
        <v>9000000</v>
      </c>
      <c r="M401" s="47">
        <f t="shared" si="275"/>
        <v>85269.066666666666</v>
      </c>
      <c r="N401" s="42">
        <f t="shared" si="314"/>
        <v>176451.8</v>
      </c>
      <c r="O401" s="43">
        <f t="shared" si="315"/>
        <v>0.55608160415478902</v>
      </c>
      <c r="P401" s="43">
        <f t="shared" si="316"/>
        <v>0.55694982992522601</v>
      </c>
      <c r="Q401" s="43">
        <f t="shared" si="317"/>
        <v>0.43724008482769794</v>
      </c>
      <c r="R401" s="43">
        <f t="shared" si="318"/>
        <v>-1.5502715189077132</v>
      </c>
      <c r="S401" s="21">
        <f t="shared" si="319"/>
        <v>182635.15786770085</v>
      </c>
      <c r="T401" s="22">
        <f t="shared" si="305"/>
        <v>359086.95786770084</v>
      </c>
      <c r="U401" s="22">
        <f t="shared" si="306"/>
        <v>-6183.3578677008627</v>
      </c>
      <c r="V401" s="21">
        <f t="shared" si="320"/>
        <v>78330.2</v>
      </c>
      <c r="W401" s="21">
        <f t="shared" si="321"/>
        <v>78177</v>
      </c>
      <c r="X401" s="21">
        <f t="shared" si="322"/>
        <v>99300</v>
      </c>
      <c r="Y401" s="21" t="str">
        <f t="shared" si="323"/>
        <v/>
      </c>
      <c r="Z401" s="23">
        <f t="shared" si="307"/>
        <v>85269.066666666666</v>
      </c>
      <c r="AA401" s="20">
        <f t="shared" si="308"/>
        <v>3</v>
      </c>
      <c r="AB401" s="1" t="s">
        <v>863</v>
      </c>
      <c r="AE401" s="53"/>
      <c r="AF401" s="57">
        <f t="shared" si="309"/>
        <v>0</v>
      </c>
    </row>
    <row r="402" spans="1:32" ht="15" hidden="1" x14ac:dyDescent="0.2">
      <c r="A402" s="5" t="s">
        <v>780</v>
      </c>
      <c r="B402" s="10" t="s">
        <v>781</v>
      </c>
      <c r="C402" s="9" t="s">
        <v>32</v>
      </c>
      <c r="D402" s="12">
        <v>5</v>
      </c>
      <c r="E402" s="36">
        <v>53056.9</v>
      </c>
      <c r="F402" s="35">
        <f t="shared" si="310"/>
        <v>265284.5</v>
      </c>
      <c r="G402" s="40">
        <v>47790</v>
      </c>
      <c r="H402" s="25">
        <f t="shared" si="311"/>
        <v>238950</v>
      </c>
      <c r="I402" s="16">
        <v>75850</v>
      </c>
      <c r="J402" s="17">
        <f t="shared" si="312"/>
        <v>379250</v>
      </c>
      <c r="K402" s="28">
        <v>170000</v>
      </c>
      <c r="L402" s="29">
        <f t="shared" si="313"/>
        <v>850000</v>
      </c>
      <c r="M402" s="47">
        <f t="shared" si="275"/>
        <v>58898.966666666667</v>
      </c>
      <c r="N402" s="42">
        <f t="shared" si="314"/>
        <v>86674.225000000006</v>
      </c>
      <c r="O402" s="43">
        <f t="shared" si="315"/>
        <v>0.38785838581192966</v>
      </c>
      <c r="P402" s="43">
        <f t="shared" si="316"/>
        <v>0.44862500933812799</v>
      </c>
      <c r="Q402" s="43">
        <f t="shared" si="317"/>
        <v>0.12488401251929282</v>
      </c>
      <c r="R402" s="43">
        <f t="shared" si="318"/>
        <v>-0.96136740766935014</v>
      </c>
      <c r="S402" s="21">
        <f t="shared" si="319"/>
        <v>56869.605590940802</v>
      </c>
      <c r="T402" s="22">
        <f t="shared" si="305"/>
        <v>143543.83059094081</v>
      </c>
      <c r="U402" s="22">
        <f t="shared" si="306"/>
        <v>29804.619409059203</v>
      </c>
      <c r="V402" s="21">
        <f t="shared" si="320"/>
        <v>53056.9</v>
      </c>
      <c r="W402" s="21">
        <f t="shared" si="321"/>
        <v>47790</v>
      </c>
      <c r="X402" s="21">
        <f t="shared" si="322"/>
        <v>75850</v>
      </c>
      <c r="Y402" s="21" t="str">
        <f t="shared" si="323"/>
        <v/>
      </c>
      <c r="Z402" s="23">
        <f t="shared" si="307"/>
        <v>58898.966666666667</v>
      </c>
      <c r="AA402" s="20">
        <f t="shared" si="308"/>
        <v>3</v>
      </c>
      <c r="AB402" s="1" t="s">
        <v>863</v>
      </c>
      <c r="AE402" s="53"/>
      <c r="AF402" s="57">
        <f t="shared" si="309"/>
        <v>0</v>
      </c>
    </row>
    <row r="403" spans="1:32" ht="15" hidden="1" x14ac:dyDescent="0.2">
      <c r="A403" s="5" t="s">
        <v>782</v>
      </c>
      <c r="B403" s="10" t="s">
        <v>783</v>
      </c>
      <c r="C403" s="9" t="s">
        <v>32</v>
      </c>
      <c r="D403" s="12">
        <v>40</v>
      </c>
      <c r="E403" s="36">
        <v>33555.599999999999</v>
      </c>
      <c r="F403" s="35">
        <f t="shared" si="310"/>
        <v>1342224</v>
      </c>
      <c r="G403" s="40">
        <v>30869</v>
      </c>
      <c r="H403" s="25">
        <f t="shared" si="311"/>
        <v>1234760</v>
      </c>
      <c r="I403" s="16">
        <v>65900</v>
      </c>
      <c r="J403" s="17">
        <f t="shared" si="312"/>
        <v>2636000</v>
      </c>
      <c r="K403" s="28">
        <v>50000</v>
      </c>
      <c r="L403" s="29">
        <f t="shared" si="313"/>
        <v>2000000</v>
      </c>
      <c r="M403" s="47">
        <f t="shared" si="275"/>
        <v>38141.533333333333</v>
      </c>
      <c r="N403" s="42">
        <f t="shared" si="314"/>
        <v>45081.15</v>
      </c>
      <c r="O403" s="43">
        <f t="shared" si="315"/>
        <v>0.25566228900549348</v>
      </c>
      <c r="P403" s="43">
        <f t="shared" si="316"/>
        <v>0.31525704202310723</v>
      </c>
      <c r="Q403" s="43">
        <f t="shared" si="317"/>
        <v>-0.46180831677985146</v>
      </c>
      <c r="R403" s="43">
        <f t="shared" si="318"/>
        <v>-0.10911101424874925</v>
      </c>
      <c r="S403" s="21">
        <f t="shared" si="319"/>
        <v>16252.621440555364</v>
      </c>
      <c r="T403" s="22">
        <f t="shared" si="305"/>
        <v>61333.771440555363</v>
      </c>
      <c r="U403" s="22">
        <f t="shared" si="306"/>
        <v>28828.52855944464</v>
      </c>
      <c r="V403" s="21">
        <f t="shared" si="320"/>
        <v>33555.599999999999</v>
      </c>
      <c r="W403" s="21">
        <f t="shared" si="321"/>
        <v>30869</v>
      </c>
      <c r="X403" s="21" t="str">
        <f t="shared" si="322"/>
        <v/>
      </c>
      <c r="Y403" s="21">
        <f t="shared" si="323"/>
        <v>50000</v>
      </c>
      <c r="Z403" s="23">
        <f t="shared" si="307"/>
        <v>38141.533333333333</v>
      </c>
      <c r="AA403" s="20">
        <f t="shared" si="308"/>
        <v>3</v>
      </c>
      <c r="AB403" s="1" t="s">
        <v>863</v>
      </c>
      <c r="AE403" s="53"/>
      <c r="AF403" s="57">
        <f t="shared" si="309"/>
        <v>0</v>
      </c>
    </row>
    <row r="404" spans="1:32" ht="15" hidden="1" x14ac:dyDescent="0.2">
      <c r="A404" s="5" t="s">
        <v>784</v>
      </c>
      <c r="B404" s="10" t="s">
        <v>785</v>
      </c>
      <c r="C404" s="9" t="s">
        <v>32</v>
      </c>
      <c r="D404" s="12">
        <v>30</v>
      </c>
      <c r="E404" s="36">
        <v>71557.2</v>
      </c>
      <c r="F404" s="35">
        <f t="shared" si="310"/>
        <v>2146716</v>
      </c>
      <c r="G404" s="40">
        <v>65063</v>
      </c>
      <c r="H404" s="25">
        <f t="shared" si="311"/>
        <v>1951890</v>
      </c>
      <c r="I404" s="16">
        <v>48900</v>
      </c>
      <c r="J404" s="17">
        <f t="shared" si="312"/>
        <v>1467000</v>
      </c>
      <c r="K404" s="28">
        <v>85000</v>
      </c>
      <c r="L404" s="29">
        <f t="shared" si="313"/>
        <v>2550000</v>
      </c>
      <c r="M404" s="47">
        <f t="shared" si="275"/>
        <v>68310.100000000006</v>
      </c>
      <c r="N404" s="42">
        <f t="shared" si="314"/>
        <v>67630.05</v>
      </c>
      <c r="O404" s="43">
        <f t="shared" si="315"/>
        <v>-5.806812208478318E-2</v>
      </c>
      <c r="P404" s="43">
        <f t="shared" si="316"/>
        <v>3.7957239422416578E-2</v>
      </c>
      <c r="Q404" s="43">
        <f t="shared" si="317"/>
        <v>0.2769486345197143</v>
      </c>
      <c r="R404" s="43">
        <f t="shared" si="318"/>
        <v>-0.25683775185734747</v>
      </c>
      <c r="S404" s="21">
        <f t="shared" si="319"/>
        <v>14994.9123464149</v>
      </c>
      <c r="T404" s="22">
        <f t="shared" si="305"/>
        <v>82624.962346414904</v>
      </c>
      <c r="U404" s="22">
        <f t="shared" si="306"/>
        <v>52635.137653585101</v>
      </c>
      <c r="V404" s="21">
        <f t="shared" si="320"/>
        <v>71557.2</v>
      </c>
      <c r="W404" s="21">
        <f t="shared" si="321"/>
        <v>65063</v>
      </c>
      <c r="X404" s="21" t="str">
        <f t="shared" si="322"/>
        <v/>
      </c>
      <c r="Y404" s="21" t="str">
        <f t="shared" si="323"/>
        <v/>
      </c>
      <c r="Z404" s="23">
        <f t="shared" si="307"/>
        <v>68310.100000000006</v>
      </c>
      <c r="AA404" s="20">
        <f t="shared" si="308"/>
        <v>2</v>
      </c>
      <c r="AB404" s="1" t="s">
        <v>863</v>
      </c>
      <c r="AE404" s="53"/>
      <c r="AF404" s="57">
        <f t="shared" si="309"/>
        <v>0</v>
      </c>
    </row>
    <row r="405" spans="1:32" ht="15" hidden="1" x14ac:dyDescent="0.2">
      <c r="A405" s="5" t="s">
        <v>786</v>
      </c>
      <c r="B405" s="10" t="s">
        <v>787</v>
      </c>
      <c r="C405" s="9" t="s">
        <v>32</v>
      </c>
      <c r="D405" s="12">
        <v>30</v>
      </c>
      <c r="E405" s="36">
        <v>70028.399999999994</v>
      </c>
      <c r="F405" s="35">
        <f t="shared" si="310"/>
        <v>2100852</v>
      </c>
      <c r="G405" s="40">
        <v>72965</v>
      </c>
      <c r="H405" s="25">
        <f t="shared" si="311"/>
        <v>2188950</v>
      </c>
      <c r="I405" s="16">
        <v>44549</v>
      </c>
      <c r="J405" s="17">
        <f t="shared" si="312"/>
        <v>1336470</v>
      </c>
      <c r="K405" s="28">
        <v>120000</v>
      </c>
      <c r="L405" s="29">
        <f t="shared" si="313"/>
        <v>3600000</v>
      </c>
      <c r="M405" s="47">
        <f t="shared" si="275"/>
        <v>71496.7</v>
      </c>
      <c r="N405" s="42">
        <f t="shared" si="314"/>
        <v>76885.600000000006</v>
      </c>
      <c r="O405" s="43">
        <f t="shared" si="315"/>
        <v>8.9187051931701289E-2</v>
      </c>
      <c r="P405" s="43">
        <f t="shared" si="316"/>
        <v>5.0992643615969779E-2</v>
      </c>
      <c r="Q405" s="43">
        <f t="shared" si="317"/>
        <v>0.42058070692041172</v>
      </c>
      <c r="R405" s="43">
        <f t="shared" si="318"/>
        <v>-0.56076040246808234</v>
      </c>
      <c r="S405" s="21">
        <f t="shared" si="319"/>
        <v>31447.837674048937</v>
      </c>
      <c r="T405" s="22">
        <f t="shared" si="305"/>
        <v>108333.43767404894</v>
      </c>
      <c r="U405" s="22">
        <f t="shared" si="306"/>
        <v>45437.762325951073</v>
      </c>
      <c r="V405" s="21">
        <f t="shared" si="320"/>
        <v>70028.399999999994</v>
      </c>
      <c r="W405" s="21">
        <f t="shared" si="321"/>
        <v>72965</v>
      </c>
      <c r="X405" s="21" t="str">
        <f t="shared" si="322"/>
        <v/>
      </c>
      <c r="Y405" s="21" t="str">
        <f t="shared" si="323"/>
        <v/>
      </c>
      <c r="Z405" s="23">
        <f t="shared" si="307"/>
        <v>71496.7</v>
      </c>
      <c r="AA405" s="20">
        <f t="shared" si="308"/>
        <v>2</v>
      </c>
      <c r="AB405" s="1" t="s">
        <v>863</v>
      </c>
      <c r="AE405" s="53"/>
      <c r="AF405" s="57">
        <f t="shared" si="309"/>
        <v>0</v>
      </c>
    </row>
    <row r="406" spans="1:32" ht="15" hidden="1" x14ac:dyDescent="0.2">
      <c r="A406" s="5" t="s">
        <v>788</v>
      </c>
      <c r="B406" s="10" t="s">
        <v>789</v>
      </c>
      <c r="C406" s="9" t="s">
        <v>32</v>
      </c>
      <c r="D406" s="12">
        <v>30</v>
      </c>
      <c r="E406" s="36">
        <v>55758.3</v>
      </c>
      <c r="F406" s="35">
        <f t="shared" si="310"/>
        <v>1672749</v>
      </c>
      <c r="G406" s="40">
        <v>50851</v>
      </c>
      <c r="H406" s="25">
        <f t="shared" si="311"/>
        <v>1525530</v>
      </c>
      <c r="I406" s="16">
        <v>56900</v>
      </c>
      <c r="J406" s="17">
        <f t="shared" si="312"/>
        <v>1707000</v>
      </c>
      <c r="K406" s="28">
        <v>180000</v>
      </c>
      <c r="L406" s="29">
        <f t="shared" si="313"/>
        <v>5400000</v>
      </c>
      <c r="M406" s="47">
        <f t="shared" si="275"/>
        <v>54503.1</v>
      </c>
      <c r="N406" s="42">
        <f t="shared" si="314"/>
        <v>85877.324999999997</v>
      </c>
      <c r="O406" s="43">
        <f t="shared" si="315"/>
        <v>0.35072150884997866</v>
      </c>
      <c r="P406" s="43">
        <f t="shared" si="316"/>
        <v>0.4078646487882569</v>
      </c>
      <c r="Q406" s="43">
        <f t="shared" si="317"/>
        <v>0.33742696340390199</v>
      </c>
      <c r="R406" s="43">
        <f t="shared" si="318"/>
        <v>-1.0960131210421378</v>
      </c>
      <c r="S406" s="21">
        <f t="shared" si="319"/>
        <v>62803.297215107799</v>
      </c>
      <c r="T406" s="22">
        <f t="shared" si="305"/>
        <v>148680.62221510778</v>
      </c>
      <c r="U406" s="22">
        <f t="shared" si="306"/>
        <v>23074.027784892198</v>
      </c>
      <c r="V406" s="21">
        <f t="shared" si="320"/>
        <v>55758.3</v>
      </c>
      <c r="W406" s="21">
        <f t="shared" si="321"/>
        <v>50851</v>
      </c>
      <c r="X406" s="21">
        <f t="shared" si="322"/>
        <v>56900</v>
      </c>
      <c r="Y406" s="21" t="str">
        <f t="shared" si="323"/>
        <v/>
      </c>
      <c r="Z406" s="23">
        <f t="shared" si="307"/>
        <v>54503.1</v>
      </c>
      <c r="AA406" s="20">
        <f t="shared" si="308"/>
        <v>3</v>
      </c>
      <c r="AB406" s="1" t="s">
        <v>863</v>
      </c>
      <c r="AE406" s="53"/>
      <c r="AF406" s="57">
        <f t="shared" si="309"/>
        <v>0</v>
      </c>
    </row>
    <row r="407" spans="1:32" ht="25.5" hidden="1" x14ac:dyDescent="0.2">
      <c r="A407" s="5" t="s">
        <v>790</v>
      </c>
      <c r="B407" s="10" t="s">
        <v>791</v>
      </c>
      <c r="C407" s="9" t="s">
        <v>32</v>
      </c>
      <c r="D407" s="12">
        <v>10</v>
      </c>
      <c r="E407" s="36">
        <v>1127711</v>
      </c>
      <c r="F407" s="35">
        <f t="shared" si="310"/>
        <v>11277110</v>
      </c>
      <c r="G407" s="40">
        <v>1187273</v>
      </c>
      <c r="H407" s="25">
        <f t="shared" si="311"/>
        <v>11872730</v>
      </c>
      <c r="I407" s="16">
        <v>325000</v>
      </c>
      <c r="J407" s="17">
        <f t="shared" si="312"/>
        <v>3250000</v>
      </c>
      <c r="K407" s="28">
        <v>980000</v>
      </c>
      <c r="L407" s="29">
        <f t="shared" si="313"/>
        <v>9800000</v>
      </c>
      <c r="M407" s="47">
        <f t="shared" si="275"/>
        <v>1098328</v>
      </c>
      <c r="N407" s="42">
        <f t="shared" si="314"/>
        <v>904996</v>
      </c>
      <c r="O407" s="43">
        <f t="shared" si="315"/>
        <v>-0.24609501036468662</v>
      </c>
      <c r="P407" s="43">
        <f t="shared" si="316"/>
        <v>-0.31190966589907587</v>
      </c>
      <c r="Q407" s="43">
        <f t="shared" si="317"/>
        <v>0.64088239064040065</v>
      </c>
      <c r="R407" s="43">
        <f t="shared" si="318"/>
        <v>-8.2877714376638156E-2</v>
      </c>
      <c r="S407" s="21">
        <f t="shared" si="319"/>
        <v>396359.78436516487</v>
      </c>
      <c r="T407" s="22">
        <f t="shared" si="305"/>
        <v>1301355.7843651648</v>
      </c>
      <c r="U407" s="22">
        <f t="shared" si="306"/>
        <v>508636.21563483513</v>
      </c>
      <c r="V407" s="21">
        <f t="shared" si="320"/>
        <v>1127711</v>
      </c>
      <c r="W407" s="21">
        <f t="shared" si="321"/>
        <v>1187273</v>
      </c>
      <c r="X407" s="21" t="str">
        <f t="shared" si="322"/>
        <v/>
      </c>
      <c r="Y407" s="21">
        <f t="shared" si="323"/>
        <v>980000</v>
      </c>
      <c r="Z407" s="23">
        <f t="shared" si="307"/>
        <v>1098328</v>
      </c>
      <c r="AA407" s="20">
        <f t="shared" si="308"/>
        <v>3</v>
      </c>
      <c r="AB407" s="1" t="s">
        <v>863</v>
      </c>
      <c r="AE407" s="53"/>
      <c r="AF407" s="57">
        <f t="shared" si="309"/>
        <v>0</v>
      </c>
    </row>
    <row r="408" spans="1:32" ht="38.25" hidden="1" x14ac:dyDescent="0.2">
      <c r="A408" s="5" t="s">
        <v>792</v>
      </c>
      <c r="B408" s="10" t="s">
        <v>793</v>
      </c>
      <c r="C408" s="9" t="s">
        <v>32</v>
      </c>
      <c r="D408" s="12">
        <v>20</v>
      </c>
      <c r="E408" s="36">
        <v>76043.5</v>
      </c>
      <c r="F408" s="35">
        <f t="shared" si="310"/>
        <v>1520870</v>
      </c>
      <c r="G408" s="40">
        <v>75799</v>
      </c>
      <c r="H408" s="25">
        <f t="shared" si="311"/>
        <v>1515980</v>
      </c>
      <c r="I408" s="16">
        <v>63300</v>
      </c>
      <c r="J408" s="17">
        <f t="shared" si="312"/>
        <v>1266000</v>
      </c>
      <c r="K408" s="28">
        <v>80000</v>
      </c>
      <c r="L408" s="29">
        <f t="shared" si="313"/>
        <v>1600000</v>
      </c>
      <c r="M408" s="47">
        <f>N408</f>
        <v>73785.625</v>
      </c>
      <c r="N408" s="46">
        <f t="shared" si="314"/>
        <v>73785.625</v>
      </c>
      <c r="O408" s="43">
        <f t="shared" si="315"/>
        <v>-3.0600472653040445E-2</v>
      </c>
      <c r="P408" s="43">
        <f t="shared" si="316"/>
        <v>-2.72868190789195E-2</v>
      </c>
      <c r="Q408" s="43">
        <f t="shared" si="317"/>
        <v>0.14210932007420141</v>
      </c>
      <c r="R408" s="43">
        <f t="shared" si="318"/>
        <v>-8.4222028342241462E-2</v>
      </c>
      <c r="S408" s="21">
        <f t="shared" si="319"/>
        <v>7250.7118429273314</v>
      </c>
      <c r="T408" s="22">
        <f t="shared" si="305"/>
        <v>81036.336842927325</v>
      </c>
      <c r="U408" s="22">
        <f t="shared" si="306"/>
        <v>66534.913157072675</v>
      </c>
      <c r="V408" s="21">
        <f t="shared" si="320"/>
        <v>76043.5</v>
      </c>
      <c r="W408" s="21">
        <f t="shared" si="321"/>
        <v>75799</v>
      </c>
      <c r="X408" s="21" t="str">
        <f t="shared" si="322"/>
        <v/>
      </c>
      <c r="Y408" s="21">
        <f t="shared" si="323"/>
        <v>80000</v>
      </c>
      <c r="Z408" s="23">
        <f t="shared" si="307"/>
        <v>77280.833333333328</v>
      </c>
      <c r="AA408" s="20">
        <f t="shared" si="308"/>
        <v>3</v>
      </c>
      <c r="AB408" s="44" t="s">
        <v>873</v>
      </c>
      <c r="AE408" s="53"/>
      <c r="AF408" s="57">
        <f t="shared" si="309"/>
        <v>0</v>
      </c>
    </row>
    <row r="409" spans="1:32" ht="63.75" hidden="1" x14ac:dyDescent="0.2">
      <c r="A409" s="5" t="s">
        <v>794</v>
      </c>
      <c r="B409" s="10" t="s">
        <v>795</v>
      </c>
      <c r="C409" s="9" t="s">
        <v>651</v>
      </c>
      <c r="D409" s="12">
        <v>10</v>
      </c>
      <c r="E409" s="36">
        <v>3400000</v>
      </c>
      <c r="F409" s="35">
        <f t="shared" si="310"/>
        <v>34000000</v>
      </c>
      <c r="G409" s="40">
        <v>3668532</v>
      </c>
      <c r="H409" s="25">
        <f t="shared" si="311"/>
        <v>36685320</v>
      </c>
      <c r="I409" s="15">
        <v>1800000</v>
      </c>
      <c r="J409" s="17">
        <f t="shared" si="312"/>
        <v>18000000</v>
      </c>
      <c r="K409" s="28">
        <v>165000</v>
      </c>
      <c r="L409" s="29">
        <f t="shared" si="313"/>
        <v>1650000</v>
      </c>
      <c r="M409" s="47">
        <f t="shared" si="275"/>
        <v>2956177.3333333335</v>
      </c>
      <c r="N409" s="42">
        <f t="shared" si="314"/>
        <v>2258383</v>
      </c>
      <c r="O409" s="43">
        <f t="shared" si="315"/>
        <v>-0.50550194541846971</v>
      </c>
      <c r="P409" s="43">
        <f t="shared" si="316"/>
        <v>-0.62440648906762042</v>
      </c>
      <c r="Q409" s="43">
        <f t="shared" si="317"/>
        <v>0.202969558307869</v>
      </c>
      <c r="R409" s="43">
        <f t="shared" si="318"/>
        <v>0.92693887617822135</v>
      </c>
      <c r="S409" s="21">
        <f t="shared" si="319"/>
        <v>1621128.9210781478</v>
      </c>
      <c r="T409" s="22">
        <f t="shared" si="305"/>
        <v>3879511.9210781478</v>
      </c>
      <c r="U409" s="22">
        <f t="shared" si="306"/>
        <v>637254.07892185217</v>
      </c>
      <c r="V409" s="21">
        <f t="shared" si="320"/>
        <v>3400000</v>
      </c>
      <c r="W409" s="21">
        <f t="shared" si="321"/>
        <v>3668532</v>
      </c>
      <c r="X409" s="21">
        <f t="shared" si="322"/>
        <v>1800000</v>
      </c>
      <c r="Y409" s="21" t="str">
        <f t="shared" si="323"/>
        <v/>
      </c>
      <c r="Z409" s="23">
        <f t="shared" si="307"/>
        <v>2956177.3333333335</v>
      </c>
      <c r="AA409" s="20">
        <f t="shared" si="308"/>
        <v>3</v>
      </c>
      <c r="AB409" s="1" t="s">
        <v>863</v>
      </c>
      <c r="AE409" s="53"/>
      <c r="AF409" s="57">
        <f t="shared" si="309"/>
        <v>0</v>
      </c>
    </row>
    <row r="410" spans="1:32" s="61" customFormat="1" ht="273" customHeight="1" x14ac:dyDescent="0.2">
      <c r="A410" s="74" t="s">
        <v>796</v>
      </c>
      <c r="B410" s="116" t="s">
        <v>797</v>
      </c>
      <c r="C410" s="77" t="s">
        <v>651</v>
      </c>
      <c r="D410" s="189">
        <v>3</v>
      </c>
      <c r="E410" s="222">
        <v>3100000</v>
      </c>
      <c r="F410" s="183">
        <f t="shared" si="310"/>
        <v>9300000</v>
      </c>
      <c r="G410" s="191">
        <v>2879649</v>
      </c>
      <c r="H410" s="184">
        <f t="shared" si="311"/>
        <v>8638947</v>
      </c>
      <c r="I410" s="188">
        <v>1670000</v>
      </c>
      <c r="J410" s="224">
        <f t="shared" si="312"/>
        <v>5010000</v>
      </c>
      <c r="K410" s="192">
        <v>1420000</v>
      </c>
      <c r="L410" s="220">
        <f t="shared" si="313"/>
        <v>4260000</v>
      </c>
      <c r="M410" s="85">
        <f t="shared" si="275"/>
        <v>2549883</v>
      </c>
      <c r="N410" s="225">
        <f t="shared" si="314"/>
        <v>2267412.25</v>
      </c>
      <c r="O410" s="226">
        <f t="shared" si="315"/>
        <v>-0.36719734137451177</v>
      </c>
      <c r="P410" s="226">
        <f t="shared" si="316"/>
        <v>-0.27001563125541028</v>
      </c>
      <c r="Q410" s="226">
        <f t="shared" si="317"/>
        <v>0.26347756125953714</v>
      </c>
      <c r="R410" s="226">
        <f t="shared" si="318"/>
        <v>0.37373541137038491</v>
      </c>
      <c r="S410" s="227">
        <f t="shared" si="319"/>
        <v>845191.3229955195</v>
      </c>
      <c r="T410" s="228">
        <f t="shared" si="305"/>
        <v>3112603.5729955193</v>
      </c>
      <c r="U410" s="228">
        <f t="shared" si="306"/>
        <v>1422220.9270044805</v>
      </c>
      <c r="V410" s="227">
        <f t="shared" si="320"/>
        <v>3100000</v>
      </c>
      <c r="W410" s="227">
        <f t="shared" si="321"/>
        <v>2879649</v>
      </c>
      <c r="X410" s="227">
        <f t="shared" si="322"/>
        <v>1670000</v>
      </c>
      <c r="Y410" s="227" t="str">
        <f t="shared" si="323"/>
        <v/>
      </c>
      <c r="Z410" s="86">
        <f t="shared" si="307"/>
        <v>2549883</v>
      </c>
      <c r="AA410" s="229">
        <f t="shared" si="308"/>
        <v>3</v>
      </c>
      <c r="AB410" s="73" t="s">
        <v>863</v>
      </c>
      <c r="AC410" s="73"/>
      <c r="AD410" s="73"/>
      <c r="AE410" s="235">
        <v>2</v>
      </c>
      <c r="AF410" s="236">
        <f t="shared" si="309"/>
        <v>5099766</v>
      </c>
    </row>
    <row r="411" spans="1:32" s="61" customFormat="1" ht="273" customHeight="1" x14ac:dyDescent="0.2">
      <c r="A411" s="74" t="s">
        <v>798</v>
      </c>
      <c r="B411" s="116" t="s">
        <v>799</v>
      </c>
      <c r="C411" s="77" t="s">
        <v>20</v>
      </c>
      <c r="D411" s="189">
        <v>2</v>
      </c>
      <c r="E411" s="222">
        <v>4000000</v>
      </c>
      <c r="F411" s="183">
        <f t="shared" si="310"/>
        <v>8000000</v>
      </c>
      <c r="G411" s="191">
        <v>4001141</v>
      </c>
      <c r="H411" s="184">
        <f t="shared" si="311"/>
        <v>8002282</v>
      </c>
      <c r="I411" s="188">
        <v>1450000</v>
      </c>
      <c r="J411" s="224">
        <f t="shared" si="312"/>
        <v>2900000</v>
      </c>
      <c r="K411" s="223"/>
      <c r="L411" s="220">
        <f t="shared" si="313"/>
        <v>0</v>
      </c>
      <c r="M411" s="85">
        <f t="shared" si="275"/>
        <v>4000570.5</v>
      </c>
      <c r="N411" s="225">
        <f t="shared" si="314"/>
        <v>3150380.3333333335</v>
      </c>
      <c r="O411" s="226">
        <f t="shared" si="315"/>
        <v>-0.26968796677565177</v>
      </c>
      <c r="P411" s="226">
        <f t="shared" si="316"/>
        <v>-0.2700501452681745</v>
      </c>
      <c r="Q411" s="226">
        <f t="shared" si="317"/>
        <v>0.53973811204382627</v>
      </c>
      <c r="R411" s="226">
        <f t="shared" si="318"/>
        <v>1</v>
      </c>
      <c r="S411" s="227">
        <f t="shared" si="319"/>
        <v>1472572.6752728825</v>
      </c>
      <c r="T411" s="228">
        <f t="shared" si="305"/>
        <v>4622953.0086062159</v>
      </c>
      <c r="U411" s="228">
        <f t="shared" si="306"/>
        <v>1677807.658060451</v>
      </c>
      <c r="V411" s="227">
        <f t="shared" si="320"/>
        <v>4000000</v>
      </c>
      <c r="W411" s="227">
        <f t="shared" si="321"/>
        <v>4001141</v>
      </c>
      <c r="X411" s="227" t="str">
        <f t="shared" si="322"/>
        <v/>
      </c>
      <c r="Y411" s="227" t="str">
        <f t="shared" si="323"/>
        <v/>
      </c>
      <c r="Z411" s="86">
        <f t="shared" si="307"/>
        <v>4000570.5</v>
      </c>
      <c r="AA411" s="229">
        <f t="shared" si="308"/>
        <v>2</v>
      </c>
      <c r="AB411" s="73" t="s">
        <v>863</v>
      </c>
      <c r="AC411" s="73"/>
      <c r="AD411" s="73"/>
      <c r="AE411" s="235">
        <v>1</v>
      </c>
      <c r="AF411" s="236">
        <f t="shared" si="309"/>
        <v>4000570.5</v>
      </c>
    </row>
    <row r="412" spans="1:32" ht="63.75" hidden="1" x14ac:dyDescent="0.2">
      <c r="A412" s="5" t="s">
        <v>800</v>
      </c>
      <c r="B412" s="10" t="s">
        <v>801</v>
      </c>
      <c r="C412" s="9" t="s">
        <v>32</v>
      </c>
      <c r="D412" s="12">
        <v>10</v>
      </c>
      <c r="E412" s="36">
        <v>1700000</v>
      </c>
      <c r="F412" s="35">
        <f t="shared" si="310"/>
        <v>17000000</v>
      </c>
      <c r="G412" s="40">
        <v>1533764</v>
      </c>
      <c r="H412" s="25">
        <f t="shared" si="311"/>
        <v>15337640</v>
      </c>
      <c r="I412" s="15">
        <v>1890000</v>
      </c>
      <c r="J412" s="17">
        <f t="shared" si="312"/>
        <v>18900000</v>
      </c>
      <c r="K412" s="28">
        <v>940000</v>
      </c>
      <c r="L412" s="29">
        <f t="shared" si="313"/>
        <v>9400000</v>
      </c>
      <c r="M412" s="47">
        <f t="shared" si="275"/>
        <v>1707921.3333333333</v>
      </c>
      <c r="N412" s="42">
        <f t="shared" si="314"/>
        <v>1515941</v>
      </c>
      <c r="O412" s="43">
        <f t="shared" si="315"/>
        <v>-0.12141567514830731</v>
      </c>
      <c r="P412" s="43">
        <f t="shared" si="316"/>
        <v>-1.1757053869510647E-2</v>
      </c>
      <c r="Q412" s="43">
        <f t="shared" si="317"/>
        <v>-0.24675036825311802</v>
      </c>
      <c r="R412" s="43">
        <f t="shared" si="318"/>
        <v>0.37992309727093598</v>
      </c>
      <c r="S412" s="21">
        <f t="shared" si="319"/>
        <v>410618.86049068259</v>
      </c>
      <c r="T412" s="22">
        <f t="shared" si="305"/>
        <v>1926559.8604906825</v>
      </c>
      <c r="U412" s="22">
        <f t="shared" si="306"/>
        <v>1105322.1395093175</v>
      </c>
      <c r="V412" s="21">
        <f t="shared" si="320"/>
        <v>1700000</v>
      </c>
      <c r="W412" s="21">
        <f t="shared" si="321"/>
        <v>1533764</v>
      </c>
      <c r="X412" s="21">
        <f t="shared" si="322"/>
        <v>1890000</v>
      </c>
      <c r="Y412" s="21" t="str">
        <f t="shared" si="323"/>
        <v/>
      </c>
      <c r="Z412" s="23">
        <f t="shared" si="307"/>
        <v>1707921.3333333333</v>
      </c>
      <c r="AA412" s="20">
        <f t="shared" si="308"/>
        <v>3</v>
      </c>
      <c r="AB412" s="1" t="s">
        <v>863</v>
      </c>
      <c r="AE412" s="53"/>
      <c r="AF412" s="57">
        <f t="shared" si="309"/>
        <v>0</v>
      </c>
    </row>
    <row r="413" spans="1:32" ht="25.5" hidden="1" x14ac:dyDescent="0.2">
      <c r="A413" s="5" t="s">
        <v>802</v>
      </c>
      <c r="B413" s="10" t="s">
        <v>803</v>
      </c>
      <c r="C413" s="9" t="s">
        <v>651</v>
      </c>
      <c r="D413" s="12">
        <v>10</v>
      </c>
      <c r="E413" s="36">
        <v>530000</v>
      </c>
      <c r="F413" s="35">
        <f t="shared" si="310"/>
        <v>5300000</v>
      </c>
      <c r="G413" s="40">
        <v>511045</v>
      </c>
      <c r="H413" s="25">
        <f t="shared" si="311"/>
        <v>5110450</v>
      </c>
      <c r="I413" s="16">
        <v>429000</v>
      </c>
      <c r="J413" s="17">
        <f t="shared" si="312"/>
        <v>4290000</v>
      </c>
      <c r="K413" s="28">
        <v>500000</v>
      </c>
      <c r="L413" s="29">
        <f t="shared" si="313"/>
        <v>5000000</v>
      </c>
      <c r="M413" s="47">
        <f>N413</f>
        <v>492511.25</v>
      </c>
      <c r="N413" s="46">
        <f t="shared" si="314"/>
        <v>492511.25</v>
      </c>
      <c r="O413" s="43">
        <f t="shared" si="315"/>
        <v>-7.6117550614326124E-2</v>
      </c>
      <c r="P413" s="43">
        <f t="shared" si="316"/>
        <v>-3.7631120101317528E-2</v>
      </c>
      <c r="Q413" s="43">
        <f t="shared" si="317"/>
        <v>0.12895390714425303</v>
      </c>
      <c r="R413" s="43">
        <f t="shared" si="318"/>
        <v>-1.5205236428609492E-2</v>
      </c>
      <c r="S413" s="21">
        <f t="shared" si="319"/>
        <v>44116.008125358152</v>
      </c>
      <c r="T413" s="22">
        <f t="shared" si="305"/>
        <v>536627.25812535814</v>
      </c>
      <c r="U413" s="22">
        <f t="shared" si="306"/>
        <v>448395.24187464186</v>
      </c>
      <c r="V413" s="21">
        <f t="shared" si="320"/>
        <v>530000</v>
      </c>
      <c r="W413" s="21">
        <f t="shared" si="321"/>
        <v>511045</v>
      </c>
      <c r="X413" s="21" t="str">
        <f t="shared" si="322"/>
        <v/>
      </c>
      <c r="Y413" s="21">
        <f t="shared" si="323"/>
        <v>500000</v>
      </c>
      <c r="Z413" s="23">
        <f t="shared" si="307"/>
        <v>513681.66666666669</v>
      </c>
      <c r="AA413" s="20">
        <f t="shared" si="308"/>
        <v>3</v>
      </c>
      <c r="AB413" s="44" t="s">
        <v>873</v>
      </c>
      <c r="AE413" s="53"/>
      <c r="AF413" s="57">
        <f t="shared" si="309"/>
        <v>0</v>
      </c>
    </row>
    <row r="414" spans="1:32" s="61" customFormat="1" ht="273" customHeight="1" x14ac:dyDescent="0.2">
      <c r="A414" s="74" t="s">
        <v>804</v>
      </c>
      <c r="B414" s="116" t="s">
        <v>805</v>
      </c>
      <c r="C414" s="77" t="s">
        <v>17</v>
      </c>
      <c r="D414" s="189">
        <v>10</v>
      </c>
      <c r="E414" s="222">
        <v>1139789.3</v>
      </c>
      <c r="F414" s="183">
        <f t="shared" si="310"/>
        <v>11397893</v>
      </c>
      <c r="G414" s="191">
        <v>1110855</v>
      </c>
      <c r="H414" s="184">
        <f t="shared" si="311"/>
        <v>11108550</v>
      </c>
      <c r="I414" s="188">
        <v>1350000</v>
      </c>
      <c r="J414" s="224">
        <f t="shared" si="312"/>
        <v>13500000</v>
      </c>
      <c r="K414" s="192">
        <v>710000</v>
      </c>
      <c r="L414" s="220">
        <f t="shared" si="313"/>
        <v>7100000</v>
      </c>
      <c r="M414" s="85">
        <f t="shared" si="275"/>
        <v>1125322.1499999999</v>
      </c>
      <c r="N414" s="225">
        <f t="shared" si="314"/>
        <v>1077661.075</v>
      </c>
      <c r="O414" s="226">
        <f t="shared" si="315"/>
        <v>-5.7650987347761529E-2</v>
      </c>
      <c r="P414" s="226">
        <f t="shared" si="316"/>
        <v>-3.0801822363306641E-2</v>
      </c>
      <c r="Q414" s="226">
        <f t="shared" si="317"/>
        <v>-0.25271296450973701</v>
      </c>
      <c r="R414" s="226">
        <f t="shared" si="318"/>
        <v>0.34116577422080496</v>
      </c>
      <c r="S414" s="227">
        <f t="shared" si="319"/>
        <v>267273.21173839335</v>
      </c>
      <c r="T414" s="228">
        <f t="shared" si="305"/>
        <v>1344934.2867383934</v>
      </c>
      <c r="U414" s="228">
        <f t="shared" si="306"/>
        <v>810387.86326160654</v>
      </c>
      <c r="V414" s="227">
        <f t="shared" si="320"/>
        <v>1139789.3</v>
      </c>
      <c r="W414" s="227">
        <f t="shared" si="321"/>
        <v>1110855</v>
      </c>
      <c r="X414" s="227" t="str">
        <f t="shared" si="322"/>
        <v/>
      </c>
      <c r="Y414" s="227" t="str">
        <f t="shared" si="323"/>
        <v/>
      </c>
      <c r="Z414" s="86">
        <f t="shared" si="307"/>
        <v>1125322.1499999999</v>
      </c>
      <c r="AA414" s="229">
        <f t="shared" si="308"/>
        <v>2</v>
      </c>
      <c r="AB414" s="73" t="s">
        <v>863</v>
      </c>
      <c r="AC414" s="73"/>
      <c r="AD414" s="73"/>
      <c r="AE414" s="235">
        <v>2</v>
      </c>
      <c r="AF414" s="236">
        <f t="shared" si="309"/>
        <v>2250644.2999999998</v>
      </c>
    </row>
    <row r="415" spans="1:32" s="61" customFormat="1" ht="273" customHeight="1" x14ac:dyDescent="0.2">
      <c r="A415" s="74" t="s">
        <v>806</v>
      </c>
      <c r="B415" s="116" t="s">
        <v>807</v>
      </c>
      <c r="C415" s="77" t="s">
        <v>17</v>
      </c>
      <c r="D415" s="189">
        <v>20</v>
      </c>
      <c r="E415" s="222">
        <v>1063513.1000000001</v>
      </c>
      <c r="F415" s="183">
        <f t="shared" si="310"/>
        <v>21270262</v>
      </c>
      <c r="G415" s="191">
        <v>1006071</v>
      </c>
      <c r="H415" s="184">
        <f t="shared" si="311"/>
        <v>20121420</v>
      </c>
      <c r="I415" s="188">
        <v>1350000</v>
      </c>
      <c r="J415" s="224">
        <f t="shared" si="312"/>
        <v>27000000</v>
      </c>
      <c r="K415" s="192">
        <v>710000</v>
      </c>
      <c r="L415" s="220">
        <f t="shared" si="313"/>
        <v>14200000</v>
      </c>
      <c r="M415" s="85">
        <f t="shared" si="275"/>
        <v>1034792.05</v>
      </c>
      <c r="N415" s="225">
        <f t="shared" si="314"/>
        <v>1032396.025</v>
      </c>
      <c r="O415" s="226">
        <f t="shared" si="315"/>
        <v>-3.0140638133510977E-2</v>
      </c>
      <c r="P415" s="226">
        <f t="shared" si="316"/>
        <v>2.5498960052660058E-2</v>
      </c>
      <c r="Q415" s="226">
        <f t="shared" si="317"/>
        <v>-0.30763773523827731</v>
      </c>
      <c r="R415" s="226">
        <f t="shared" si="318"/>
        <v>0.31227941331912823</v>
      </c>
      <c r="S415" s="227">
        <f t="shared" si="319"/>
        <v>262343.77012449887</v>
      </c>
      <c r="T415" s="228">
        <f t="shared" si="305"/>
        <v>1294739.7951244989</v>
      </c>
      <c r="U415" s="228">
        <f t="shared" si="306"/>
        <v>770052.25487550115</v>
      </c>
      <c r="V415" s="227">
        <f t="shared" si="320"/>
        <v>1063513.1000000001</v>
      </c>
      <c r="W415" s="227">
        <f t="shared" si="321"/>
        <v>1006071</v>
      </c>
      <c r="X415" s="227" t="str">
        <f t="shared" si="322"/>
        <v/>
      </c>
      <c r="Y415" s="227" t="str">
        <f t="shared" si="323"/>
        <v/>
      </c>
      <c r="Z415" s="86">
        <f t="shared" si="307"/>
        <v>1034792.05</v>
      </c>
      <c r="AA415" s="229">
        <f t="shared" si="308"/>
        <v>2</v>
      </c>
      <c r="AB415" s="73" t="s">
        <v>863</v>
      </c>
      <c r="AC415" s="73"/>
      <c r="AD415" s="73"/>
      <c r="AE415" s="235">
        <v>2</v>
      </c>
      <c r="AF415" s="236">
        <f t="shared" si="309"/>
        <v>2069584.1</v>
      </c>
    </row>
    <row r="416" spans="1:32" ht="15" hidden="1" x14ac:dyDescent="0.2">
      <c r="A416" s="5" t="s">
        <v>808</v>
      </c>
      <c r="B416" s="10" t="s">
        <v>809</v>
      </c>
      <c r="C416" s="9" t="s">
        <v>20</v>
      </c>
      <c r="D416" s="12">
        <v>10</v>
      </c>
      <c r="E416" s="36">
        <v>119473.9</v>
      </c>
      <c r="F416" s="35">
        <f t="shared" si="310"/>
        <v>1194739</v>
      </c>
      <c r="G416" s="40">
        <v>120202</v>
      </c>
      <c r="H416" s="25">
        <f t="shared" si="311"/>
        <v>1202020</v>
      </c>
      <c r="I416" s="16">
        <v>200000</v>
      </c>
      <c r="J416" s="17">
        <f t="shared" si="312"/>
        <v>2000000</v>
      </c>
      <c r="K416" s="28">
        <v>354000</v>
      </c>
      <c r="L416" s="29">
        <f t="shared" si="313"/>
        <v>3540000</v>
      </c>
      <c r="M416" s="47">
        <f t="shared" ref="M416:M429" si="324">Z416</f>
        <v>146558.63333333333</v>
      </c>
      <c r="N416" s="42">
        <f t="shared" si="314"/>
        <v>198418.97500000001</v>
      </c>
      <c r="O416" s="43">
        <f t="shared" si="315"/>
        <v>0.39787059176170025</v>
      </c>
      <c r="P416" s="43">
        <f t="shared" si="316"/>
        <v>0.39420108384291375</v>
      </c>
      <c r="Q416" s="43">
        <f t="shared" si="317"/>
        <v>-7.9681139366836184E-3</v>
      </c>
      <c r="R416" s="43">
        <f t="shared" si="318"/>
        <v>-0.78410356166793016</v>
      </c>
      <c r="S416" s="21">
        <f t="shared" si="319"/>
        <v>110390.48120951896</v>
      </c>
      <c r="T416" s="22">
        <f t="shared" si="305"/>
        <v>308809.45620951895</v>
      </c>
      <c r="U416" s="22">
        <f t="shared" si="306"/>
        <v>88028.49379048105</v>
      </c>
      <c r="V416" s="21">
        <f t="shared" si="320"/>
        <v>119473.9</v>
      </c>
      <c r="W416" s="21">
        <f t="shared" si="321"/>
        <v>120202</v>
      </c>
      <c r="X416" s="21">
        <f t="shared" si="322"/>
        <v>200000</v>
      </c>
      <c r="Y416" s="21" t="str">
        <f t="shared" si="323"/>
        <v/>
      </c>
      <c r="Z416" s="23">
        <f t="shared" si="307"/>
        <v>146558.63333333333</v>
      </c>
      <c r="AA416" s="20">
        <f t="shared" si="308"/>
        <v>3</v>
      </c>
      <c r="AB416" s="1" t="s">
        <v>863</v>
      </c>
      <c r="AE416" s="53"/>
      <c r="AF416" s="57">
        <f t="shared" si="309"/>
        <v>0</v>
      </c>
    </row>
    <row r="417" spans="1:32" ht="15" hidden="1" x14ac:dyDescent="0.2">
      <c r="A417" s="5" t="s">
        <v>810</v>
      </c>
      <c r="B417" s="10" t="s">
        <v>811</v>
      </c>
      <c r="C417" s="9" t="s">
        <v>651</v>
      </c>
      <c r="D417" s="12">
        <v>10</v>
      </c>
      <c r="E417" s="36">
        <v>617190.6</v>
      </c>
      <c r="F417" s="35">
        <f t="shared" si="310"/>
        <v>6171906</v>
      </c>
      <c r="G417" s="40">
        <v>622726</v>
      </c>
      <c r="H417" s="25">
        <f t="shared" si="311"/>
        <v>6227260</v>
      </c>
      <c r="I417" s="16">
        <v>496000</v>
      </c>
      <c r="J417" s="17">
        <f t="shared" si="312"/>
        <v>4960000</v>
      </c>
      <c r="K417" s="28">
        <v>1530000</v>
      </c>
      <c r="L417" s="29">
        <f t="shared" si="313"/>
        <v>15300000</v>
      </c>
      <c r="M417" s="47">
        <f t="shared" si="324"/>
        <v>578638.8666666667</v>
      </c>
      <c r="N417" s="42">
        <f t="shared" si="314"/>
        <v>816479.15</v>
      </c>
      <c r="O417" s="43">
        <f t="shared" si="315"/>
        <v>0.24408284032727601</v>
      </c>
      <c r="P417" s="43">
        <f t="shared" si="316"/>
        <v>0.23730324283234916</v>
      </c>
      <c r="Q417" s="43">
        <f t="shared" si="317"/>
        <v>0.39251357490267813</v>
      </c>
      <c r="R417" s="43">
        <f t="shared" si="318"/>
        <v>-0.8738996580623033</v>
      </c>
      <c r="S417" s="21">
        <f t="shared" si="319"/>
        <v>479261.61897425423</v>
      </c>
      <c r="T417" s="22">
        <f t="shared" si="305"/>
        <v>1295740.7689742544</v>
      </c>
      <c r="U417" s="22">
        <f t="shared" si="306"/>
        <v>337217.53102574579</v>
      </c>
      <c r="V417" s="21">
        <f t="shared" si="320"/>
        <v>617190.6</v>
      </c>
      <c r="W417" s="21">
        <f t="shared" si="321"/>
        <v>622726</v>
      </c>
      <c r="X417" s="21">
        <f t="shared" si="322"/>
        <v>496000</v>
      </c>
      <c r="Y417" s="21" t="str">
        <f t="shared" si="323"/>
        <v/>
      </c>
      <c r="Z417" s="23">
        <f t="shared" si="307"/>
        <v>578638.8666666667</v>
      </c>
      <c r="AA417" s="20">
        <f t="shared" si="308"/>
        <v>3</v>
      </c>
      <c r="AB417" s="1" t="s">
        <v>863</v>
      </c>
      <c r="AE417" s="53"/>
      <c r="AF417" s="57">
        <f t="shared" si="309"/>
        <v>0</v>
      </c>
    </row>
    <row r="418" spans="1:32" ht="15" hidden="1" x14ac:dyDescent="0.2">
      <c r="A418" s="5" t="s">
        <v>812</v>
      </c>
      <c r="B418" s="10" t="s">
        <v>813</v>
      </c>
      <c r="C418" s="9" t="s">
        <v>651</v>
      </c>
      <c r="D418" s="12">
        <v>10</v>
      </c>
      <c r="E418" s="36">
        <v>548138.5</v>
      </c>
      <c r="F418" s="35">
        <f t="shared" si="310"/>
        <v>5481385</v>
      </c>
      <c r="G418" s="40">
        <v>592230</v>
      </c>
      <c r="H418" s="25">
        <f t="shared" si="311"/>
        <v>5922300</v>
      </c>
      <c r="I418" s="16">
        <v>405000</v>
      </c>
      <c r="J418" s="17">
        <f t="shared" si="312"/>
        <v>4050000</v>
      </c>
      <c r="K418" s="28">
        <v>830000</v>
      </c>
      <c r="L418" s="29">
        <f t="shared" si="313"/>
        <v>8300000</v>
      </c>
      <c r="M418" s="47">
        <f t="shared" si="324"/>
        <v>570184.25</v>
      </c>
      <c r="N418" s="42">
        <f t="shared" si="314"/>
        <v>593842.125</v>
      </c>
      <c r="O418" s="43">
        <f t="shared" si="315"/>
        <v>7.6962584963133129E-2</v>
      </c>
      <c r="P418" s="43">
        <f t="shared" si="316"/>
        <v>2.7147366819084695E-3</v>
      </c>
      <c r="Q418" s="43">
        <f t="shared" si="317"/>
        <v>0.31800055444028996</v>
      </c>
      <c r="R418" s="43">
        <f t="shared" si="318"/>
        <v>-0.39767787608533167</v>
      </c>
      <c r="S418" s="21">
        <f t="shared" si="319"/>
        <v>176562.84092279771</v>
      </c>
      <c r="T418" s="22">
        <f t="shared" si="305"/>
        <v>770404.96592279768</v>
      </c>
      <c r="U418" s="22">
        <f t="shared" si="306"/>
        <v>417279.28407720232</v>
      </c>
      <c r="V418" s="21">
        <f t="shared" si="320"/>
        <v>548138.5</v>
      </c>
      <c r="W418" s="21">
        <f t="shared" si="321"/>
        <v>592230</v>
      </c>
      <c r="X418" s="21" t="str">
        <f t="shared" si="322"/>
        <v/>
      </c>
      <c r="Y418" s="21" t="str">
        <f t="shared" si="323"/>
        <v/>
      </c>
      <c r="Z418" s="23">
        <f t="shared" si="307"/>
        <v>570184.25</v>
      </c>
      <c r="AA418" s="20">
        <f t="shared" si="308"/>
        <v>2</v>
      </c>
      <c r="AB418" s="1" t="s">
        <v>863</v>
      </c>
      <c r="AE418" s="53"/>
      <c r="AF418" s="57">
        <f t="shared" si="309"/>
        <v>0</v>
      </c>
    </row>
    <row r="419" spans="1:32" ht="15" hidden="1" x14ac:dyDescent="0.2">
      <c r="A419" s="5" t="s">
        <v>814</v>
      </c>
      <c r="B419" s="10" t="s">
        <v>815</v>
      </c>
      <c r="C419" s="9" t="s">
        <v>651</v>
      </c>
      <c r="D419" s="12">
        <v>10</v>
      </c>
      <c r="E419" s="36">
        <v>182822.9</v>
      </c>
      <c r="F419" s="35">
        <f t="shared" si="310"/>
        <v>1828229</v>
      </c>
      <c r="G419" s="40">
        <v>176441</v>
      </c>
      <c r="H419" s="25">
        <f t="shared" si="311"/>
        <v>1764410</v>
      </c>
      <c r="I419" s="16">
        <v>175000</v>
      </c>
      <c r="J419" s="17">
        <f t="shared" si="312"/>
        <v>1750000</v>
      </c>
      <c r="K419" s="28">
        <v>236000</v>
      </c>
      <c r="L419" s="29">
        <f t="shared" si="313"/>
        <v>2360000</v>
      </c>
      <c r="M419" s="47">
        <f t="shared" si="324"/>
        <v>178087.96666666667</v>
      </c>
      <c r="N419" s="42">
        <f t="shared" si="314"/>
        <v>192565.97500000001</v>
      </c>
      <c r="O419" s="43">
        <f t="shared" si="315"/>
        <v>5.0596035981953724E-2</v>
      </c>
      <c r="P419" s="43">
        <f t="shared" si="316"/>
        <v>8.3737404803730264E-2</v>
      </c>
      <c r="Q419" s="43">
        <f t="shared" si="317"/>
        <v>9.1220554409988552E-2</v>
      </c>
      <c r="R419" s="43">
        <f t="shared" si="318"/>
        <v>-0.22555399519567243</v>
      </c>
      <c r="S419" s="21">
        <f t="shared" si="319"/>
        <v>29154.875719208514</v>
      </c>
      <c r="T419" s="22">
        <f t="shared" si="305"/>
        <v>221720.85071920851</v>
      </c>
      <c r="U419" s="22">
        <f t="shared" si="306"/>
        <v>163411.0992807915</v>
      </c>
      <c r="V419" s="21">
        <f t="shared" si="320"/>
        <v>182822.9</v>
      </c>
      <c r="W419" s="21">
        <f t="shared" si="321"/>
        <v>176441</v>
      </c>
      <c r="X419" s="21">
        <f t="shared" si="322"/>
        <v>175000</v>
      </c>
      <c r="Y419" s="21" t="str">
        <f t="shared" si="323"/>
        <v/>
      </c>
      <c r="Z419" s="23">
        <f t="shared" si="307"/>
        <v>178087.96666666667</v>
      </c>
      <c r="AA419" s="20">
        <f t="shared" si="308"/>
        <v>3</v>
      </c>
      <c r="AB419" s="1" t="s">
        <v>863</v>
      </c>
      <c r="AE419" s="53"/>
      <c r="AF419" s="57">
        <f t="shared" si="309"/>
        <v>0</v>
      </c>
    </row>
    <row r="420" spans="1:32" s="61" customFormat="1" ht="273" customHeight="1" x14ac:dyDescent="0.2">
      <c r="A420" s="74" t="s">
        <v>816</v>
      </c>
      <c r="B420" s="116" t="s">
        <v>817</v>
      </c>
      <c r="C420" s="77" t="s">
        <v>651</v>
      </c>
      <c r="D420" s="189">
        <v>4</v>
      </c>
      <c r="E420" s="222">
        <v>1382967.3</v>
      </c>
      <c r="F420" s="183">
        <f t="shared" si="310"/>
        <v>5531869.2000000002</v>
      </c>
      <c r="G420" s="191">
        <v>1287299</v>
      </c>
      <c r="H420" s="184">
        <f t="shared" si="311"/>
        <v>5149196</v>
      </c>
      <c r="I420" s="188">
        <v>2100000</v>
      </c>
      <c r="J420" s="224">
        <f t="shared" si="312"/>
        <v>8400000</v>
      </c>
      <c r="K420" s="192">
        <v>1890000</v>
      </c>
      <c r="L420" s="220">
        <f t="shared" si="313"/>
        <v>7560000</v>
      </c>
      <c r="M420" s="85">
        <f t="shared" si="324"/>
        <v>1520088.7666666666</v>
      </c>
      <c r="N420" s="225">
        <f t="shared" si="314"/>
        <v>1665066.575</v>
      </c>
      <c r="O420" s="226">
        <f t="shared" si="315"/>
        <v>0.1694222196490851</v>
      </c>
      <c r="P420" s="226">
        <f t="shared" si="316"/>
        <v>0.22687836070458622</v>
      </c>
      <c r="Q420" s="226">
        <f t="shared" si="317"/>
        <v>-0.2612108317650903</v>
      </c>
      <c r="R420" s="226">
        <f t="shared" si="318"/>
        <v>-0.13508974858858114</v>
      </c>
      <c r="S420" s="227">
        <f t="shared" si="319"/>
        <v>392449.77238765522</v>
      </c>
      <c r="T420" s="228">
        <f t="shared" si="305"/>
        <v>2057516.3473876552</v>
      </c>
      <c r="U420" s="228">
        <f t="shared" si="306"/>
        <v>1272616.8026123447</v>
      </c>
      <c r="V420" s="227">
        <f t="shared" si="320"/>
        <v>1382967.3</v>
      </c>
      <c r="W420" s="227">
        <f t="shared" si="321"/>
        <v>1287299</v>
      </c>
      <c r="X420" s="227" t="str">
        <f t="shared" si="322"/>
        <v/>
      </c>
      <c r="Y420" s="227">
        <f t="shared" si="323"/>
        <v>1890000</v>
      </c>
      <c r="Z420" s="86">
        <f t="shared" si="307"/>
        <v>1520088.7666666666</v>
      </c>
      <c r="AA420" s="229">
        <f t="shared" si="308"/>
        <v>3</v>
      </c>
      <c r="AB420" s="73" t="s">
        <v>863</v>
      </c>
      <c r="AC420" s="73"/>
      <c r="AD420" s="73"/>
      <c r="AE420" s="235">
        <v>3</v>
      </c>
      <c r="AF420" s="236">
        <f t="shared" si="309"/>
        <v>4560266.3</v>
      </c>
    </row>
    <row r="421" spans="1:32" s="61" customFormat="1" ht="273" customHeight="1" x14ac:dyDescent="0.2">
      <c r="A421" s="74" t="s">
        <v>818</v>
      </c>
      <c r="B421" s="116" t="s">
        <v>819</v>
      </c>
      <c r="C421" s="77" t="s">
        <v>651</v>
      </c>
      <c r="D421" s="189">
        <v>4</v>
      </c>
      <c r="E421" s="222">
        <v>967866.9</v>
      </c>
      <c r="F421" s="183">
        <f t="shared" si="310"/>
        <v>3871467.6</v>
      </c>
      <c r="G421" s="191">
        <v>1018552</v>
      </c>
      <c r="H421" s="184">
        <f t="shared" si="311"/>
        <v>4074208</v>
      </c>
      <c r="I421" s="188">
        <v>890000</v>
      </c>
      <c r="J421" s="224">
        <f t="shared" si="312"/>
        <v>3560000</v>
      </c>
      <c r="K421" s="192">
        <v>710000</v>
      </c>
      <c r="L421" s="220">
        <f t="shared" si="313"/>
        <v>2840000</v>
      </c>
      <c r="M421" s="85">
        <f t="shared" si="324"/>
        <v>958806.29999999993</v>
      </c>
      <c r="N421" s="225">
        <f t="shared" si="314"/>
        <v>896604.72499999998</v>
      </c>
      <c r="O421" s="226">
        <f t="shared" si="315"/>
        <v>-7.9480035084579903E-2</v>
      </c>
      <c r="P421" s="226">
        <f t="shared" si="316"/>
        <v>-0.13601007400446163</v>
      </c>
      <c r="Q421" s="226">
        <f t="shared" si="317"/>
        <v>7.3663731807792621E-3</v>
      </c>
      <c r="R421" s="226">
        <f t="shared" si="318"/>
        <v>0.20812373590826216</v>
      </c>
      <c r="S421" s="227">
        <f t="shared" si="319"/>
        <v>135171.96609049232</v>
      </c>
      <c r="T421" s="228">
        <f t="shared" si="305"/>
        <v>1031776.6910904923</v>
      </c>
      <c r="U421" s="228">
        <f t="shared" si="306"/>
        <v>761432.75890950765</v>
      </c>
      <c r="V421" s="227">
        <f t="shared" si="320"/>
        <v>967866.9</v>
      </c>
      <c r="W421" s="227">
        <f t="shared" si="321"/>
        <v>1018552</v>
      </c>
      <c r="X421" s="227">
        <f t="shared" si="322"/>
        <v>890000</v>
      </c>
      <c r="Y421" s="227" t="str">
        <f t="shared" si="323"/>
        <v/>
      </c>
      <c r="Z421" s="86">
        <f t="shared" si="307"/>
        <v>958806.29999999993</v>
      </c>
      <c r="AA421" s="229">
        <f t="shared" si="308"/>
        <v>3</v>
      </c>
      <c r="AB421" s="73" t="s">
        <v>863</v>
      </c>
      <c r="AC421" s="73"/>
      <c r="AD421" s="73"/>
      <c r="AE421" s="235">
        <v>1</v>
      </c>
      <c r="AF421" s="236">
        <f t="shared" si="309"/>
        <v>958806.29999999993</v>
      </c>
    </row>
    <row r="422" spans="1:32" ht="15" hidden="1" x14ac:dyDescent="0.2">
      <c r="A422" s="5" t="s">
        <v>820</v>
      </c>
      <c r="B422" s="10" t="s">
        <v>821</v>
      </c>
      <c r="C422" s="9" t="s">
        <v>17</v>
      </c>
      <c r="D422" s="12">
        <v>60</v>
      </c>
      <c r="E422" s="36">
        <v>51520.3</v>
      </c>
      <c r="F422" s="35">
        <f t="shared" si="310"/>
        <v>3091218</v>
      </c>
      <c r="G422" s="40">
        <v>55001</v>
      </c>
      <c r="H422" s="25">
        <f t="shared" si="311"/>
        <v>3300060</v>
      </c>
      <c r="I422" s="16">
        <v>69300</v>
      </c>
      <c r="J422" s="17">
        <f t="shared" si="312"/>
        <v>4158000</v>
      </c>
      <c r="K422" s="28">
        <v>240000</v>
      </c>
      <c r="L422" s="29">
        <f t="shared" si="313"/>
        <v>14400000</v>
      </c>
      <c r="M422" s="47">
        <f t="shared" si="324"/>
        <v>58607.1</v>
      </c>
      <c r="N422" s="42">
        <f t="shared" si="314"/>
        <v>103955.325</v>
      </c>
      <c r="O422" s="43">
        <f t="shared" si="315"/>
        <v>0.50439960627317548</v>
      </c>
      <c r="P422" s="43">
        <f t="shared" si="316"/>
        <v>0.47091695398961042</v>
      </c>
      <c r="Q422" s="43">
        <f t="shared" si="317"/>
        <v>0.33336748261813431</v>
      </c>
      <c r="R422" s="43">
        <f t="shared" si="318"/>
        <v>-1.3086840428809201</v>
      </c>
      <c r="S422" s="21">
        <f t="shared" si="319"/>
        <v>91022.163838755034</v>
      </c>
      <c r="T422" s="22">
        <f t="shared" si="305"/>
        <v>194977.48883875503</v>
      </c>
      <c r="U422" s="22">
        <f t="shared" si="306"/>
        <v>12933.161161244963</v>
      </c>
      <c r="V422" s="21">
        <f t="shared" si="320"/>
        <v>51520.3</v>
      </c>
      <c r="W422" s="21">
        <f t="shared" si="321"/>
        <v>55001</v>
      </c>
      <c r="X422" s="21">
        <f t="shared" si="322"/>
        <v>69300</v>
      </c>
      <c r="Y422" s="21" t="str">
        <f t="shared" si="323"/>
        <v/>
      </c>
      <c r="Z422" s="23">
        <f t="shared" si="307"/>
        <v>58607.1</v>
      </c>
      <c r="AA422" s="20">
        <f t="shared" si="308"/>
        <v>3</v>
      </c>
      <c r="AB422" s="1" t="s">
        <v>863</v>
      </c>
      <c r="AE422" s="53"/>
      <c r="AF422" s="57">
        <f t="shared" si="309"/>
        <v>0</v>
      </c>
    </row>
    <row r="423" spans="1:32" ht="25.5" hidden="1" x14ac:dyDescent="0.2">
      <c r="A423" s="5" t="s">
        <v>822</v>
      </c>
      <c r="B423" s="10" t="s">
        <v>823</v>
      </c>
      <c r="C423" s="9" t="s">
        <v>17</v>
      </c>
      <c r="D423" s="12">
        <v>20</v>
      </c>
      <c r="E423" s="36">
        <v>886675.4</v>
      </c>
      <c r="F423" s="35">
        <f t="shared" si="310"/>
        <v>17733508</v>
      </c>
      <c r="G423" s="40">
        <v>935636</v>
      </c>
      <c r="H423" s="25">
        <f t="shared" si="311"/>
        <v>18712720</v>
      </c>
      <c r="I423" s="16">
        <v>1250000</v>
      </c>
      <c r="J423" s="17">
        <f t="shared" si="312"/>
        <v>25000000</v>
      </c>
      <c r="K423" s="28">
        <v>1650000</v>
      </c>
      <c r="L423" s="29">
        <f t="shared" si="313"/>
        <v>33000000</v>
      </c>
      <c r="M423" s="47">
        <f t="shared" si="324"/>
        <v>1024103.7999999999</v>
      </c>
      <c r="N423" s="42">
        <f t="shared" si="314"/>
        <v>1180577.8500000001</v>
      </c>
      <c r="O423" s="43">
        <f t="shared" si="315"/>
        <v>0.2489479622203653</v>
      </c>
      <c r="P423" s="43">
        <f t="shared" si="316"/>
        <v>0.20747623716640129</v>
      </c>
      <c r="Q423" s="43">
        <f t="shared" si="317"/>
        <v>-5.8803534218433651E-2</v>
      </c>
      <c r="R423" s="43">
        <f t="shared" si="318"/>
        <v>-0.3976206651683325</v>
      </c>
      <c r="S423" s="21">
        <f t="shared" si="319"/>
        <v>351924.11578760791</v>
      </c>
      <c r="T423" s="22">
        <f t="shared" si="305"/>
        <v>1532501.9657876079</v>
      </c>
      <c r="U423" s="22">
        <f t="shared" si="306"/>
        <v>828653.73421239224</v>
      </c>
      <c r="V423" s="21">
        <f t="shared" si="320"/>
        <v>886675.4</v>
      </c>
      <c r="W423" s="21">
        <f t="shared" si="321"/>
        <v>935636</v>
      </c>
      <c r="X423" s="21">
        <f t="shared" si="322"/>
        <v>1250000</v>
      </c>
      <c r="Y423" s="21" t="str">
        <f t="shared" si="323"/>
        <v/>
      </c>
      <c r="Z423" s="23">
        <f t="shared" si="307"/>
        <v>1024103.7999999999</v>
      </c>
      <c r="AA423" s="20">
        <f t="shared" si="308"/>
        <v>3</v>
      </c>
      <c r="AB423" s="1" t="s">
        <v>863</v>
      </c>
      <c r="AE423" s="53"/>
      <c r="AF423" s="57">
        <f t="shared" si="309"/>
        <v>0</v>
      </c>
    </row>
    <row r="424" spans="1:32" ht="15" hidden="1" x14ac:dyDescent="0.2">
      <c r="A424" s="5" t="s">
        <v>824</v>
      </c>
      <c r="B424" s="10" t="s">
        <v>825</v>
      </c>
      <c r="C424" s="9" t="s">
        <v>17</v>
      </c>
      <c r="D424" s="12">
        <v>60</v>
      </c>
      <c r="E424" s="36">
        <v>47528</v>
      </c>
      <c r="F424" s="35">
        <f t="shared" si="310"/>
        <v>2851680</v>
      </c>
      <c r="G424" s="40">
        <v>50714</v>
      </c>
      <c r="H424" s="25">
        <f t="shared" si="311"/>
        <v>3042840</v>
      </c>
      <c r="I424" s="16">
        <v>28500</v>
      </c>
      <c r="J424" s="17">
        <f t="shared" si="312"/>
        <v>1710000</v>
      </c>
      <c r="K424" s="28">
        <v>140000</v>
      </c>
      <c r="L424" s="29">
        <f t="shared" si="313"/>
        <v>8400000</v>
      </c>
      <c r="M424" s="47">
        <f t="shared" si="324"/>
        <v>42247.333333333336</v>
      </c>
      <c r="N424" s="42">
        <f t="shared" si="314"/>
        <v>66685.5</v>
      </c>
      <c r="O424" s="43">
        <f t="shared" si="315"/>
        <v>0.28728134302059671</v>
      </c>
      <c r="P424" s="43">
        <f t="shared" si="316"/>
        <v>0.23950483988273308</v>
      </c>
      <c r="Q424" s="43">
        <f t="shared" si="317"/>
        <v>0.57262073464246344</v>
      </c>
      <c r="R424" s="43">
        <f t="shared" si="318"/>
        <v>-1.0994069175457932</v>
      </c>
      <c r="S424" s="21">
        <f t="shared" si="319"/>
        <v>49850.59992617942</v>
      </c>
      <c r="T424" s="22">
        <f t="shared" si="305"/>
        <v>116536.09992617942</v>
      </c>
      <c r="U424" s="22">
        <f t="shared" si="306"/>
        <v>16834.90007382058</v>
      </c>
      <c r="V424" s="21">
        <f t="shared" si="320"/>
        <v>47528</v>
      </c>
      <c r="W424" s="21">
        <f t="shared" si="321"/>
        <v>50714</v>
      </c>
      <c r="X424" s="21">
        <f t="shared" si="322"/>
        <v>28500</v>
      </c>
      <c r="Y424" s="21" t="str">
        <f t="shared" si="323"/>
        <v/>
      </c>
      <c r="Z424" s="23">
        <f t="shared" si="307"/>
        <v>42247.333333333336</v>
      </c>
      <c r="AA424" s="20">
        <f t="shared" si="308"/>
        <v>3</v>
      </c>
      <c r="AB424" s="1" t="s">
        <v>863</v>
      </c>
      <c r="AE424" s="53"/>
      <c r="AF424" s="57">
        <f t="shared" si="309"/>
        <v>0</v>
      </c>
    </row>
    <row r="425" spans="1:32" ht="25.5" hidden="1" x14ac:dyDescent="0.2">
      <c r="A425" s="5" t="s">
        <v>826</v>
      </c>
      <c r="B425" s="10" t="s">
        <v>827</v>
      </c>
      <c r="C425" s="9" t="s">
        <v>651</v>
      </c>
      <c r="D425" s="12">
        <v>15</v>
      </c>
      <c r="E425" s="36">
        <v>262915.90000000002</v>
      </c>
      <c r="F425" s="35">
        <f t="shared" si="310"/>
        <v>3943738.5000000005</v>
      </c>
      <c r="G425" s="40">
        <v>280897</v>
      </c>
      <c r="H425" s="25">
        <f t="shared" si="311"/>
        <v>4213455</v>
      </c>
      <c r="I425" s="16">
        <v>350000</v>
      </c>
      <c r="J425" s="17">
        <f t="shared" si="312"/>
        <v>5250000</v>
      </c>
      <c r="K425" s="28">
        <v>450000</v>
      </c>
      <c r="L425" s="29">
        <f t="shared" si="313"/>
        <v>6750000</v>
      </c>
      <c r="M425" s="47">
        <f t="shared" si="324"/>
        <v>297937.63333333336</v>
      </c>
      <c r="N425" s="42">
        <f t="shared" si="314"/>
        <v>335953.22499999998</v>
      </c>
      <c r="O425" s="43">
        <f t="shared" si="315"/>
        <v>0.21740325606339972</v>
      </c>
      <c r="P425" s="43">
        <f t="shared" si="316"/>
        <v>0.16388062653662572</v>
      </c>
      <c r="Q425" s="43">
        <f t="shared" si="317"/>
        <v>-4.1811698637511219E-2</v>
      </c>
      <c r="R425" s="43">
        <f t="shared" si="318"/>
        <v>-0.33947218396251455</v>
      </c>
      <c r="S425" s="21">
        <f t="shared" si="319"/>
        <v>84793.115935606431</v>
      </c>
      <c r="T425" s="22">
        <f t="shared" si="305"/>
        <v>420746.34093560639</v>
      </c>
      <c r="U425" s="22">
        <f t="shared" si="306"/>
        <v>251160.10906439356</v>
      </c>
      <c r="V425" s="21">
        <f t="shared" si="320"/>
        <v>262915.90000000002</v>
      </c>
      <c r="W425" s="21">
        <f t="shared" si="321"/>
        <v>280897</v>
      </c>
      <c r="X425" s="21">
        <f t="shared" si="322"/>
        <v>350000</v>
      </c>
      <c r="Y425" s="21" t="str">
        <f t="shared" si="323"/>
        <v/>
      </c>
      <c r="Z425" s="23">
        <f t="shared" si="307"/>
        <v>297937.63333333336</v>
      </c>
      <c r="AA425" s="20">
        <f t="shared" si="308"/>
        <v>3</v>
      </c>
      <c r="AB425" s="1" t="s">
        <v>863</v>
      </c>
      <c r="AE425" s="53"/>
      <c r="AF425" s="57">
        <f t="shared" si="309"/>
        <v>0</v>
      </c>
    </row>
    <row r="426" spans="1:32" ht="25.5" hidden="1" x14ac:dyDescent="0.2">
      <c r="A426" s="5" t="s">
        <v>828</v>
      </c>
      <c r="B426" s="10" t="s">
        <v>829</v>
      </c>
      <c r="C426" s="9" t="s">
        <v>651</v>
      </c>
      <c r="D426" s="12">
        <v>10</v>
      </c>
      <c r="E426" s="36">
        <v>744341</v>
      </c>
      <c r="F426" s="35">
        <f t="shared" si="310"/>
        <v>7443410</v>
      </c>
      <c r="G426" s="40">
        <v>726768</v>
      </c>
      <c r="H426" s="25">
        <f t="shared" si="311"/>
        <v>7267680</v>
      </c>
      <c r="I426" s="16">
        <v>1250000</v>
      </c>
      <c r="J426" s="17">
        <f t="shared" si="312"/>
        <v>12500000</v>
      </c>
      <c r="K426" s="31"/>
      <c r="L426" s="29">
        <f t="shared" si="313"/>
        <v>0</v>
      </c>
      <c r="M426" s="47">
        <f t="shared" si="324"/>
        <v>735554.5</v>
      </c>
      <c r="N426" s="42">
        <f t="shared" si="314"/>
        <v>907036.33333333337</v>
      </c>
      <c r="O426" s="43">
        <f t="shared" si="315"/>
        <v>0.1793702494093401</v>
      </c>
      <c r="P426" s="43">
        <f t="shared" si="316"/>
        <v>0.19874433548968462</v>
      </c>
      <c r="Q426" s="43">
        <f t="shared" si="317"/>
        <v>-0.37811458489902461</v>
      </c>
      <c r="R426" s="43">
        <f t="shared" si="318"/>
        <v>1</v>
      </c>
      <c r="S426" s="21">
        <f t="shared" si="319"/>
        <v>297145.18349172891</v>
      </c>
      <c r="T426" s="22">
        <f t="shared" si="305"/>
        <v>1204181.5168250622</v>
      </c>
      <c r="U426" s="22">
        <f t="shared" si="306"/>
        <v>609891.14984160452</v>
      </c>
      <c r="V426" s="21">
        <f t="shared" si="320"/>
        <v>744341</v>
      </c>
      <c r="W426" s="21">
        <f t="shared" si="321"/>
        <v>726768</v>
      </c>
      <c r="X426" s="21" t="str">
        <f t="shared" si="322"/>
        <v/>
      </c>
      <c r="Y426" s="21" t="str">
        <f t="shared" si="323"/>
        <v/>
      </c>
      <c r="Z426" s="23">
        <f t="shared" si="307"/>
        <v>735554.5</v>
      </c>
      <c r="AA426" s="20">
        <f t="shared" si="308"/>
        <v>2</v>
      </c>
      <c r="AB426" s="1" t="s">
        <v>863</v>
      </c>
      <c r="AE426" s="53"/>
      <c r="AF426" s="57">
        <f t="shared" si="309"/>
        <v>0</v>
      </c>
    </row>
    <row r="427" spans="1:32" ht="25.5" hidden="1" x14ac:dyDescent="0.2">
      <c r="A427" s="5" t="s">
        <v>830</v>
      </c>
      <c r="B427" s="10" t="s">
        <v>831</v>
      </c>
      <c r="C427" s="9" t="s">
        <v>651</v>
      </c>
      <c r="D427" s="12">
        <v>10</v>
      </c>
      <c r="E427" s="36">
        <v>963194.7</v>
      </c>
      <c r="F427" s="35">
        <f t="shared" si="310"/>
        <v>9631947</v>
      </c>
      <c r="G427" s="40">
        <v>1013734</v>
      </c>
      <c r="H427" s="25">
        <f t="shared" si="311"/>
        <v>10137340</v>
      </c>
      <c r="I427" s="16">
        <v>950000</v>
      </c>
      <c r="J427" s="17">
        <f t="shared" si="312"/>
        <v>9500000</v>
      </c>
      <c r="K427" s="28">
        <v>1200000</v>
      </c>
      <c r="L427" s="29">
        <f t="shared" si="313"/>
        <v>12000000</v>
      </c>
      <c r="M427" s="47">
        <f>N427</f>
        <v>1031732.175</v>
      </c>
      <c r="N427" s="46">
        <f t="shared" si="314"/>
        <v>1031732.175</v>
      </c>
      <c r="O427" s="43">
        <f t="shared" si="315"/>
        <v>6.6429521789412194E-2</v>
      </c>
      <c r="P427" s="43">
        <f t="shared" si="316"/>
        <v>1.7444619287946606E-2</v>
      </c>
      <c r="Q427" s="43">
        <f t="shared" si="317"/>
        <v>7.9218402779771879E-2</v>
      </c>
      <c r="R427" s="43">
        <f t="shared" si="318"/>
        <v>-0.16309254385713023</v>
      </c>
      <c r="S427" s="21">
        <f t="shared" si="319"/>
        <v>115492.46605034101</v>
      </c>
      <c r="T427" s="22">
        <f t="shared" si="305"/>
        <v>1147224.6410503411</v>
      </c>
      <c r="U427" s="22">
        <f t="shared" si="306"/>
        <v>916239.70894965902</v>
      </c>
      <c r="V427" s="21">
        <f t="shared" si="320"/>
        <v>963194.7</v>
      </c>
      <c r="W427" s="21">
        <f t="shared" si="321"/>
        <v>1013734</v>
      </c>
      <c r="X427" s="21">
        <f t="shared" si="322"/>
        <v>950000</v>
      </c>
      <c r="Y427" s="21" t="str">
        <f t="shared" si="323"/>
        <v/>
      </c>
      <c r="Z427" s="23">
        <f t="shared" si="307"/>
        <v>975642.9</v>
      </c>
      <c r="AA427" s="20">
        <f t="shared" si="308"/>
        <v>3</v>
      </c>
      <c r="AB427" s="44" t="s">
        <v>873</v>
      </c>
      <c r="AE427" s="53"/>
      <c r="AF427" s="57">
        <f t="shared" si="309"/>
        <v>0</v>
      </c>
    </row>
    <row r="428" spans="1:32" ht="25.5" hidden="1" x14ac:dyDescent="0.2">
      <c r="A428" s="5" t="s">
        <v>832</v>
      </c>
      <c r="B428" s="10" t="s">
        <v>833</v>
      </c>
      <c r="C428" s="9" t="s">
        <v>651</v>
      </c>
      <c r="D428" s="12">
        <v>10</v>
      </c>
      <c r="E428" s="36">
        <v>291720</v>
      </c>
      <c r="F428" s="35">
        <f t="shared" si="310"/>
        <v>2917200</v>
      </c>
      <c r="G428" s="40">
        <v>307006</v>
      </c>
      <c r="H428" s="25">
        <f t="shared" si="311"/>
        <v>3070060</v>
      </c>
      <c r="I428" s="16">
        <v>108000</v>
      </c>
      <c r="J428" s="17">
        <f t="shared" si="312"/>
        <v>1080000</v>
      </c>
      <c r="K428" s="28">
        <v>500000</v>
      </c>
      <c r="L428" s="29">
        <f t="shared" si="313"/>
        <v>5000000</v>
      </c>
      <c r="M428" s="47">
        <f t="shared" si="324"/>
        <v>299363</v>
      </c>
      <c r="N428" s="42">
        <f t="shared" si="314"/>
        <v>301681.5</v>
      </c>
      <c r="O428" s="43">
        <f t="shared" si="315"/>
        <v>3.30199233297368E-2</v>
      </c>
      <c r="P428" s="43">
        <f t="shared" si="316"/>
        <v>-1.7649408399255551E-2</v>
      </c>
      <c r="Q428" s="43">
        <f t="shared" si="317"/>
        <v>0.64200655326892764</v>
      </c>
      <c r="R428" s="43">
        <f t="shared" si="318"/>
        <v>-0.65737706819940889</v>
      </c>
      <c r="S428" s="21">
        <f t="shared" si="319"/>
        <v>160177.33159116699</v>
      </c>
      <c r="T428" s="22">
        <f t="shared" si="305"/>
        <v>461858.83159116702</v>
      </c>
      <c r="U428" s="22">
        <f t="shared" si="306"/>
        <v>141504.16840883301</v>
      </c>
      <c r="V428" s="21">
        <f t="shared" si="320"/>
        <v>291720</v>
      </c>
      <c r="W428" s="21">
        <f t="shared" si="321"/>
        <v>307006</v>
      </c>
      <c r="X428" s="21" t="str">
        <f t="shared" si="322"/>
        <v/>
      </c>
      <c r="Y428" s="21" t="str">
        <f t="shared" si="323"/>
        <v/>
      </c>
      <c r="Z428" s="23">
        <f t="shared" si="307"/>
        <v>299363</v>
      </c>
      <c r="AA428" s="20">
        <f t="shared" si="308"/>
        <v>2</v>
      </c>
      <c r="AB428" s="1" t="s">
        <v>863</v>
      </c>
      <c r="AE428" s="53"/>
      <c r="AF428" s="57">
        <f t="shared" si="309"/>
        <v>0</v>
      </c>
    </row>
    <row r="429" spans="1:32" ht="15" hidden="1" x14ac:dyDescent="0.2">
      <c r="A429" s="5" t="s">
        <v>834</v>
      </c>
      <c r="B429" s="10" t="s">
        <v>835</v>
      </c>
      <c r="C429" s="9" t="s">
        <v>17</v>
      </c>
      <c r="D429" s="12">
        <v>20</v>
      </c>
      <c r="E429" s="36">
        <v>85455.5</v>
      </c>
      <c r="F429" s="35">
        <f t="shared" si="310"/>
        <v>1709110</v>
      </c>
      <c r="G429" s="40">
        <v>85266</v>
      </c>
      <c r="H429" s="25">
        <f t="shared" si="311"/>
        <v>1705320</v>
      </c>
      <c r="I429" s="16">
        <v>180000</v>
      </c>
      <c r="J429" s="17">
        <f t="shared" si="312"/>
        <v>3600000</v>
      </c>
      <c r="K429" s="28">
        <v>80000</v>
      </c>
      <c r="L429" s="29">
        <f t="shared" si="313"/>
        <v>1600000</v>
      </c>
      <c r="M429" s="47">
        <f t="shared" si="324"/>
        <v>83573.833333333328</v>
      </c>
      <c r="N429" s="42">
        <f t="shared" si="314"/>
        <v>107680.375</v>
      </c>
      <c r="O429" s="43">
        <f t="shared" si="315"/>
        <v>0.20639670877817806</v>
      </c>
      <c r="P429" s="43">
        <f t="shared" si="316"/>
        <v>0.20815654663164018</v>
      </c>
      <c r="Q429" s="43">
        <f t="shared" si="317"/>
        <v>-0.67161379220679729</v>
      </c>
      <c r="R429" s="43">
        <f t="shared" si="318"/>
        <v>0.25706053679697904</v>
      </c>
      <c r="S429" s="21">
        <f t="shared" si="319"/>
        <v>48279.328204686462</v>
      </c>
      <c r="T429" s="22">
        <f t="shared" si="305"/>
        <v>155959.70320468646</v>
      </c>
      <c r="U429" s="22">
        <f t="shared" si="306"/>
        <v>59401.046795313538</v>
      </c>
      <c r="V429" s="21">
        <f t="shared" si="320"/>
        <v>85455.5</v>
      </c>
      <c r="W429" s="21">
        <f t="shared" si="321"/>
        <v>85266</v>
      </c>
      <c r="X429" s="21" t="str">
        <f t="shared" si="322"/>
        <v/>
      </c>
      <c r="Y429" s="21">
        <f t="shared" si="323"/>
        <v>80000</v>
      </c>
      <c r="Z429" s="23">
        <f t="shared" si="307"/>
        <v>83573.833333333328</v>
      </c>
      <c r="AA429" s="20">
        <f t="shared" si="308"/>
        <v>3</v>
      </c>
      <c r="AB429" s="1" t="s">
        <v>863</v>
      </c>
      <c r="AE429" s="53"/>
      <c r="AF429" s="57">
        <f t="shared" si="309"/>
        <v>0</v>
      </c>
    </row>
    <row r="430" spans="1:32" ht="15.75" hidden="1" x14ac:dyDescent="0.2">
      <c r="A430" s="8">
        <v>20</v>
      </c>
      <c r="B430" s="255" t="s">
        <v>836</v>
      </c>
      <c r="C430" s="255"/>
      <c r="D430" s="255"/>
      <c r="E430" s="255"/>
      <c r="F430" s="255"/>
      <c r="G430" s="49"/>
      <c r="H430" s="49"/>
      <c r="I430" s="49"/>
      <c r="J430" s="49"/>
      <c r="K430" s="49"/>
      <c r="L430" s="49"/>
      <c r="M430" s="26"/>
      <c r="N430" s="256"/>
      <c r="O430" s="257"/>
      <c r="P430" s="257"/>
      <c r="Q430" s="257"/>
      <c r="R430" s="257"/>
      <c r="S430" s="257"/>
      <c r="T430" s="257"/>
      <c r="U430" s="257"/>
      <c r="V430" s="257"/>
      <c r="W430" s="257"/>
      <c r="X430" s="257"/>
      <c r="Y430" s="257"/>
      <c r="Z430" s="257"/>
      <c r="AA430" s="258"/>
      <c r="AB430" s="1" t="s">
        <v>863</v>
      </c>
      <c r="AE430" s="53"/>
      <c r="AF430" s="57">
        <f t="shared" si="309"/>
        <v>0</v>
      </c>
    </row>
    <row r="431" spans="1:32" s="61" customFormat="1" ht="273" customHeight="1" x14ac:dyDescent="0.2">
      <c r="A431" s="74" t="s">
        <v>837</v>
      </c>
      <c r="B431" s="116" t="s">
        <v>838</v>
      </c>
      <c r="C431" s="77" t="s">
        <v>17</v>
      </c>
      <c r="D431" s="189">
        <v>500</v>
      </c>
      <c r="E431" s="222">
        <v>8935</v>
      </c>
      <c r="F431" s="183">
        <f>+D431*E431</f>
        <v>4467500</v>
      </c>
      <c r="G431" s="191">
        <v>8323</v>
      </c>
      <c r="H431" s="184">
        <f>+D431*G431</f>
        <v>4161500</v>
      </c>
      <c r="I431" s="188">
        <v>7145</v>
      </c>
      <c r="J431" s="224">
        <f>+I431*D431</f>
        <v>3572500</v>
      </c>
      <c r="K431" s="195">
        <v>4500</v>
      </c>
      <c r="L431" s="220">
        <f>+K431*D431</f>
        <v>2250000</v>
      </c>
      <c r="M431" s="85">
        <f t="shared" ref="M431:M433" si="325">Z431</f>
        <v>8134.333333333333</v>
      </c>
      <c r="N431" s="225">
        <f>AVERAGE(E431,G431,I431,K431)</f>
        <v>7225.75</v>
      </c>
      <c r="O431" s="226">
        <f>1-E431/N431</f>
        <v>-0.23654983911704663</v>
      </c>
      <c r="P431" s="226">
        <f>1-G431/N431</f>
        <v>-0.15185274884960043</v>
      </c>
      <c r="Q431" s="226">
        <f>1-I431/N431</f>
        <v>1.1175310521399195E-2</v>
      </c>
      <c r="R431" s="226">
        <f>1-K431/N431</f>
        <v>0.37722727744524787</v>
      </c>
      <c r="S431" s="227">
        <f>STDEV(E431,G431,I431,K431)</f>
        <v>1963.1375185316658</v>
      </c>
      <c r="T431" s="228">
        <f t="shared" si="305"/>
        <v>9188.8875185316665</v>
      </c>
      <c r="U431" s="228">
        <f t="shared" si="306"/>
        <v>5262.6124814683344</v>
      </c>
      <c r="V431" s="227">
        <f>IF(AND(E431&lt;=$T431,E431&gt;=$U431),E431,"")</f>
        <v>8935</v>
      </c>
      <c r="W431" s="227">
        <f>IF(AND(G431&lt;=$T431,G431&gt;=$U431),G431,"")</f>
        <v>8323</v>
      </c>
      <c r="X431" s="227">
        <f>IF(AND(I431&lt;=$T431,I431&gt;=$U431),I431,"")</f>
        <v>7145</v>
      </c>
      <c r="Y431" s="227" t="str">
        <f>IF(AND(K431&lt;=$T431,K431&gt;=$U431),K431,"")</f>
        <v/>
      </c>
      <c r="Z431" s="86">
        <f t="shared" si="307"/>
        <v>8134.333333333333</v>
      </c>
      <c r="AA431" s="229">
        <f t="shared" si="308"/>
        <v>3</v>
      </c>
      <c r="AB431" s="73" t="s">
        <v>863</v>
      </c>
      <c r="AC431" s="73"/>
      <c r="AD431" s="73"/>
      <c r="AE431" s="235">
        <v>350</v>
      </c>
      <c r="AF431" s="236">
        <f t="shared" si="309"/>
        <v>2847016.6666666665</v>
      </c>
    </row>
    <row r="432" spans="1:32" s="61" customFormat="1" ht="273" customHeight="1" x14ac:dyDescent="0.2">
      <c r="A432" s="74" t="s">
        <v>839</v>
      </c>
      <c r="B432" s="116" t="s">
        <v>840</v>
      </c>
      <c r="C432" s="77" t="s">
        <v>90</v>
      </c>
      <c r="D432" s="189">
        <v>6000</v>
      </c>
      <c r="E432" s="222">
        <v>1503</v>
      </c>
      <c r="F432" s="183">
        <f>+D432*E432</f>
        <v>9018000</v>
      </c>
      <c r="G432" s="191">
        <v>1586</v>
      </c>
      <c r="H432" s="184">
        <f>+D432*G432</f>
        <v>9516000</v>
      </c>
      <c r="I432" s="188">
        <v>300</v>
      </c>
      <c r="J432" s="224">
        <f>+I432*D432</f>
        <v>1800000</v>
      </c>
      <c r="K432" s="195">
        <v>150</v>
      </c>
      <c r="L432" s="220">
        <f>+K432*D432</f>
        <v>900000</v>
      </c>
      <c r="M432" s="85">
        <f t="shared" si="325"/>
        <v>884.75</v>
      </c>
      <c r="N432" s="225">
        <f>AVERAGE(E432,G432,I432,K432)</f>
        <v>884.75</v>
      </c>
      <c r="O432" s="226">
        <f>1-E432/N432</f>
        <v>-0.6987849675049449</v>
      </c>
      <c r="P432" s="226">
        <f>1-G432/N432</f>
        <v>-0.79259677875105972</v>
      </c>
      <c r="Q432" s="226">
        <f>1-I432/N432</f>
        <v>0.66092116417066971</v>
      </c>
      <c r="R432" s="226">
        <f>1-K432/N432</f>
        <v>0.8304605820853348</v>
      </c>
      <c r="S432" s="227">
        <f>STDEV(E432,G432,I432,K432)</f>
        <v>765.02173171747222</v>
      </c>
      <c r="T432" s="228">
        <f t="shared" si="305"/>
        <v>1649.7717317174722</v>
      </c>
      <c r="U432" s="228">
        <f t="shared" si="306"/>
        <v>119.72826828252778</v>
      </c>
      <c r="V432" s="227">
        <f>IF(AND(E432&lt;=$T432,E432&gt;=$U432),E432,"")</f>
        <v>1503</v>
      </c>
      <c r="W432" s="227">
        <f>IF(AND(G432&lt;=$T432,G432&gt;=$U432),G432,"")</f>
        <v>1586</v>
      </c>
      <c r="X432" s="227">
        <f>IF(AND(I432&lt;=$T432,I432&gt;=$U432),I432,"")</f>
        <v>300</v>
      </c>
      <c r="Y432" s="227">
        <f>IF(AND(K432&lt;=$T432,K432&gt;=$U432),K432,"")</f>
        <v>150</v>
      </c>
      <c r="Z432" s="86">
        <f t="shared" si="307"/>
        <v>884.75</v>
      </c>
      <c r="AA432" s="229">
        <f t="shared" si="308"/>
        <v>4</v>
      </c>
      <c r="AB432" s="73" t="s">
        <v>863</v>
      </c>
      <c r="AC432" s="73"/>
      <c r="AD432" s="73"/>
      <c r="AE432" s="235">
        <v>7500</v>
      </c>
      <c r="AF432" s="236">
        <f t="shared" si="309"/>
        <v>6635625</v>
      </c>
    </row>
    <row r="433" spans="1:32" s="61" customFormat="1" ht="273" customHeight="1" x14ac:dyDescent="0.2">
      <c r="A433" s="74" t="s">
        <v>841</v>
      </c>
      <c r="B433" s="116" t="s">
        <v>842</v>
      </c>
      <c r="C433" s="77" t="s">
        <v>90</v>
      </c>
      <c r="D433" s="189">
        <v>6000</v>
      </c>
      <c r="E433" s="222">
        <v>2529</v>
      </c>
      <c r="F433" s="183">
        <f>+D433*E433</f>
        <v>15174000</v>
      </c>
      <c r="G433" s="191">
        <v>2763</v>
      </c>
      <c r="H433" s="184">
        <f>+D433*G433</f>
        <v>16578000</v>
      </c>
      <c r="I433" s="188">
        <v>180</v>
      </c>
      <c r="J433" s="224">
        <f>+I433*D433</f>
        <v>1080000</v>
      </c>
      <c r="K433" s="195">
        <v>800</v>
      </c>
      <c r="L433" s="220">
        <f>+K433*D433</f>
        <v>4800000</v>
      </c>
      <c r="M433" s="85">
        <f t="shared" si="325"/>
        <v>2030.6666666666667</v>
      </c>
      <c r="N433" s="225">
        <f>AVERAGE(E433,G433,I433,K433)</f>
        <v>1568</v>
      </c>
      <c r="O433" s="226">
        <f>1-E433/N433</f>
        <v>-0.61288265306122458</v>
      </c>
      <c r="P433" s="226">
        <f>1-G433/N433</f>
        <v>-0.76211734693877542</v>
      </c>
      <c r="Q433" s="226">
        <f>1-I433/N433</f>
        <v>0.88520408163265307</v>
      </c>
      <c r="R433" s="226">
        <f>1-K433/N433</f>
        <v>0.48979591836734693</v>
      </c>
      <c r="S433" s="227">
        <f>STDEV(E433,G433,I433,K433)</f>
        <v>1273.8280888722779</v>
      </c>
      <c r="T433" s="228">
        <f t="shared" si="305"/>
        <v>2841.8280888722779</v>
      </c>
      <c r="U433" s="228">
        <f t="shared" si="306"/>
        <v>294.17191112772207</v>
      </c>
      <c r="V433" s="227">
        <f>IF(AND(E433&lt;=$T433,E433&gt;=$U433),E433,"")</f>
        <v>2529</v>
      </c>
      <c r="W433" s="227">
        <f>IF(AND(G433&lt;=$T433,G433&gt;=$U433),G433,"")</f>
        <v>2763</v>
      </c>
      <c r="X433" s="227" t="str">
        <f>IF(AND(I433&lt;=$T433,I433&gt;=$U433),I433,"")</f>
        <v/>
      </c>
      <c r="Y433" s="227">
        <f>IF(AND(K433&lt;=$T433,K433&gt;=$U433),K433,"")</f>
        <v>800</v>
      </c>
      <c r="Z433" s="86">
        <f t="shared" si="307"/>
        <v>2030.6666666666667</v>
      </c>
      <c r="AA433" s="229">
        <f t="shared" si="308"/>
        <v>3</v>
      </c>
      <c r="AB433" s="73" t="s">
        <v>863</v>
      </c>
      <c r="AC433" s="73"/>
      <c r="AD433" s="73"/>
      <c r="AE433" s="235">
        <v>6000</v>
      </c>
      <c r="AF433" s="236">
        <f t="shared" si="309"/>
        <v>12184000</v>
      </c>
    </row>
    <row r="434" spans="1:32" ht="15.75" hidden="1" x14ac:dyDescent="0.2">
      <c r="A434" s="8">
        <v>21</v>
      </c>
      <c r="B434" s="255" t="s">
        <v>843</v>
      </c>
      <c r="C434" s="255"/>
      <c r="D434" s="255"/>
      <c r="E434" s="255"/>
      <c r="F434" s="255"/>
      <c r="G434" s="49"/>
      <c r="H434" s="49"/>
      <c r="I434" s="49"/>
      <c r="J434" s="49"/>
      <c r="K434" s="49"/>
      <c r="L434" s="49"/>
      <c r="M434" s="26"/>
      <c r="N434" s="256"/>
      <c r="O434" s="257"/>
      <c r="P434" s="257"/>
      <c r="Q434" s="257"/>
      <c r="R434" s="257"/>
      <c r="S434" s="257"/>
      <c r="T434" s="257"/>
      <c r="U434" s="257"/>
      <c r="V434" s="257"/>
      <c r="W434" s="257"/>
      <c r="X434" s="257"/>
      <c r="Y434" s="257"/>
      <c r="Z434" s="257"/>
      <c r="AA434" s="258"/>
      <c r="AB434" s="1" t="s">
        <v>863</v>
      </c>
      <c r="AE434" s="53"/>
      <c r="AF434" s="57">
        <f t="shared" si="309"/>
        <v>0</v>
      </c>
    </row>
    <row r="435" spans="1:32" ht="25.5" hidden="1" x14ac:dyDescent="0.2">
      <c r="A435" s="3" t="s">
        <v>844</v>
      </c>
      <c r="B435" s="10" t="s">
        <v>845</v>
      </c>
      <c r="C435" s="9" t="s">
        <v>651</v>
      </c>
      <c r="D435" s="12">
        <v>3</v>
      </c>
      <c r="E435" s="38">
        <v>350000</v>
      </c>
      <c r="F435" s="35">
        <f>+D435*E435</f>
        <v>1050000</v>
      </c>
      <c r="G435" s="41">
        <v>351490</v>
      </c>
      <c r="H435" s="35">
        <f>+D435*G435</f>
        <v>1054470</v>
      </c>
      <c r="I435" s="19">
        <v>150000</v>
      </c>
      <c r="J435" s="17">
        <f>+I435*D435</f>
        <v>450000</v>
      </c>
      <c r="K435" s="28">
        <v>1500000</v>
      </c>
      <c r="L435" s="29">
        <f>+K435*D435</f>
        <v>4500000</v>
      </c>
      <c r="M435" s="47">
        <f t="shared" ref="M435:M443" si="326">Z435</f>
        <v>283830</v>
      </c>
      <c r="N435" s="42">
        <f>AVERAGE(E435,G435,I435,K435)</f>
        <v>587872.5</v>
      </c>
      <c r="O435" s="43">
        <f>1-E435/N435</f>
        <v>0.40463280728389239</v>
      </c>
      <c r="P435" s="43">
        <f>1-G435/N435</f>
        <v>0.40209824409204376</v>
      </c>
      <c r="Q435" s="43">
        <f>1-I435/N435</f>
        <v>0.74484263169309672</v>
      </c>
      <c r="R435" s="43">
        <f>1-K435/N435</f>
        <v>-1.5515736830690328</v>
      </c>
      <c r="S435" s="21">
        <f>STDEV(E435,G435,I435,K435)</f>
        <v>615404.72186331707</v>
      </c>
      <c r="T435" s="22">
        <f t="shared" si="305"/>
        <v>1203277.2218633171</v>
      </c>
      <c r="U435" s="22">
        <f t="shared" si="306"/>
        <v>-27532.221863317071</v>
      </c>
      <c r="V435" s="21">
        <f>IF(AND(E435&lt;=$T435,E435&gt;=$U435),E435,"")</f>
        <v>350000</v>
      </c>
      <c r="W435" s="21">
        <f>IF(AND(G435&lt;=$T435,G435&gt;=$U435),G435,"")</f>
        <v>351490</v>
      </c>
      <c r="X435" s="21">
        <f>IF(AND(I435&lt;=$T435,I435&gt;=$U435),I435,"")</f>
        <v>150000</v>
      </c>
      <c r="Y435" s="21" t="str">
        <f>IF(AND(K435&lt;=$T435,K435&gt;=$U435),K435,"")</f>
        <v/>
      </c>
      <c r="Z435" s="23">
        <f t="shared" si="307"/>
        <v>283830</v>
      </c>
      <c r="AA435" s="20">
        <f t="shared" si="308"/>
        <v>3</v>
      </c>
      <c r="AB435" s="1" t="s">
        <v>863</v>
      </c>
      <c r="AE435" s="53"/>
      <c r="AF435" s="57">
        <f t="shared" si="309"/>
        <v>0</v>
      </c>
    </row>
    <row r="436" spans="1:32" ht="25.5" hidden="1" x14ac:dyDescent="0.2">
      <c r="A436" s="3" t="s">
        <v>846</v>
      </c>
      <c r="B436" s="10" t="s">
        <v>847</v>
      </c>
      <c r="C436" s="9" t="s">
        <v>651</v>
      </c>
      <c r="D436" s="12">
        <v>3</v>
      </c>
      <c r="E436" s="38">
        <v>980744</v>
      </c>
      <c r="F436" s="35">
        <f>+D436*E436</f>
        <v>2942232</v>
      </c>
      <c r="G436" s="41">
        <v>963583</v>
      </c>
      <c r="H436" s="35">
        <f>+D436*G436</f>
        <v>2890749</v>
      </c>
      <c r="I436" s="19">
        <v>324000</v>
      </c>
      <c r="J436" s="17">
        <f>+I436*D436</f>
        <v>972000</v>
      </c>
      <c r="K436" s="28">
        <v>500000</v>
      </c>
      <c r="L436" s="29">
        <f>+K436*D436</f>
        <v>1500000</v>
      </c>
      <c r="M436" s="47">
        <f t="shared" si="326"/>
        <v>814775.66666666663</v>
      </c>
      <c r="N436" s="42">
        <f>AVERAGE(E436,G436,I436,K436)</f>
        <v>692081.75</v>
      </c>
      <c r="O436" s="43">
        <f>1-E436/N436</f>
        <v>-0.41709270617235616</v>
      </c>
      <c r="P436" s="43">
        <f>1-G436/N436</f>
        <v>-0.39229650254467763</v>
      </c>
      <c r="Q436" s="43">
        <f>1-I436/N436</f>
        <v>0.53184721313630945</v>
      </c>
      <c r="R436" s="43">
        <f>1-K436/N436</f>
        <v>0.27754199558072434</v>
      </c>
      <c r="S436" s="21">
        <f>STDEV(E436,G436,I436,K436)</f>
        <v>331370.08348810952</v>
      </c>
      <c r="T436" s="22">
        <f t="shared" si="305"/>
        <v>1023451.8334881095</v>
      </c>
      <c r="U436" s="22">
        <f t="shared" si="306"/>
        <v>360711.66651189048</v>
      </c>
      <c r="V436" s="21">
        <f>IF(AND(E436&lt;=$T436,E436&gt;=$U436),E436,"")</f>
        <v>980744</v>
      </c>
      <c r="W436" s="21">
        <f>IF(AND(G436&lt;=$T436,G436&gt;=$U436),G436,"")</f>
        <v>963583</v>
      </c>
      <c r="X436" s="21" t="str">
        <f>IF(AND(I436&lt;=$T436,I436&gt;=$U436),I436,"")</f>
        <v/>
      </c>
      <c r="Y436" s="21">
        <f>IF(AND(K436&lt;=$T436,K436&gt;=$U436),K436,"")</f>
        <v>500000</v>
      </c>
      <c r="Z436" s="23">
        <f t="shared" si="307"/>
        <v>814775.66666666663</v>
      </c>
      <c r="AA436" s="20">
        <f t="shared" si="308"/>
        <v>3</v>
      </c>
      <c r="AB436" s="1" t="s">
        <v>863</v>
      </c>
      <c r="AE436" s="53"/>
      <c r="AF436" s="57">
        <f t="shared" si="309"/>
        <v>0</v>
      </c>
    </row>
    <row r="437" spans="1:32" s="61" customFormat="1" ht="273" customHeight="1" x14ac:dyDescent="0.2">
      <c r="A437" s="237" t="s">
        <v>848</v>
      </c>
      <c r="B437" s="116" t="s">
        <v>849</v>
      </c>
      <c r="C437" s="77" t="s">
        <v>17</v>
      </c>
      <c r="D437" s="189">
        <v>60</v>
      </c>
      <c r="E437" s="190">
        <v>1777</v>
      </c>
      <c r="F437" s="183">
        <f>+D437*E437</f>
        <v>106620</v>
      </c>
      <c r="G437" s="238">
        <v>1906</v>
      </c>
      <c r="H437" s="183">
        <f>+D437*G437</f>
        <v>114360</v>
      </c>
      <c r="I437" s="244">
        <v>3500</v>
      </c>
      <c r="J437" s="224">
        <f>+I437*D437</f>
        <v>210000</v>
      </c>
      <c r="K437" s="192">
        <v>10000</v>
      </c>
      <c r="L437" s="220">
        <f>+K437*D437</f>
        <v>600000</v>
      </c>
      <c r="M437" s="85">
        <f t="shared" si="326"/>
        <v>2394.3333333333335</v>
      </c>
      <c r="N437" s="225">
        <f>AVERAGE(E437,G437,I437,K437)</f>
        <v>4295.75</v>
      </c>
      <c r="O437" s="226">
        <f>1-E437/N437</f>
        <v>0.58633533143222949</v>
      </c>
      <c r="P437" s="226">
        <f>1-G437/N437</f>
        <v>0.5563056509340627</v>
      </c>
      <c r="Q437" s="226">
        <f>1-I437/N437</f>
        <v>0.18524122679392419</v>
      </c>
      <c r="R437" s="226">
        <f>1-K437/N437</f>
        <v>-1.3278822091602165</v>
      </c>
      <c r="S437" s="227">
        <f>STDEV(E437,G437,I437,K437)</f>
        <v>3882.7263939144618</v>
      </c>
      <c r="T437" s="228">
        <f t="shared" si="305"/>
        <v>8178.4763939144614</v>
      </c>
      <c r="U437" s="228">
        <f t="shared" si="306"/>
        <v>413.02360608553818</v>
      </c>
      <c r="V437" s="227">
        <f>IF(AND(E437&lt;=$T437,E437&gt;=$U437),E437,"")</f>
        <v>1777</v>
      </c>
      <c r="W437" s="227">
        <f>IF(AND(G437&lt;=$T437,G437&gt;=$U437),G437,"")</f>
        <v>1906</v>
      </c>
      <c r="X437" s="227">
        <f>IF(AND(I437&lt;=$T437,I437&gt;=$U437),I437,"")</f>
        <v>3500</v>
      </c>
      <c r="Y437" s="227" t="str">
        <f>IF(AND(K437&lt;=$T437,K437&gt;=$U437),K437,"")</f>
        <v/>
      </c>
      <c r="Z437" s="86">
        <f t="shared" si="307"/>
        <v>2394.3333333333335</v>
      </c>
      <c r="AA437" s="229">
        <f t="shared" si="308"/>
        <v>3</v>
      </c>
      <c r="AB437" s="73" t="s">
        <v>863</v>
      </c>
      <c r="AC437" s="73"/>
      <c r="AD437" s="73"/>
      <c r="AE437" s="235">
        <v>500</v>
      </c>
      <c r="AF437" s="236">
        <f t="shared" si="309"/>
        <v>1197166.6666666667</v>
      </c>
    </row>
    <row r="438" spans="1:32" ht="15" hidden="1" x14ac:dyDescent="0.2">
      <c r="A438" s="3" t="s">
        <v>850</v>
      </c>
      <c r="B438" s="10" t="s">
        <v>851</v>
      </c>
      <c r="C438" s="9" t="s">
        <v>651</v>
      </c>
      <c r="D438" s="12">
        <v>20</v>
      </c>
      <c r="E438" s="38">
        <v>426752</v>
      </c>
      <c r="F438" s="35">
        <f>+D438*E438</f>
        <v>8535040</v>
      </c>
      <c r="G438" s="41">
        <v>455026</v>
      </c>
      <c r="H438" s="35">
        <f>+D438*G438</f>
        <v>9100520</v>
      </c>
      <c r="I438" s="19">
        <v>185000</v>
      </c>
      <c r="J438" s="17">
        <f>+I438*D438</f>
        <v>3700000</v>
      </c>
      <c r="K438" s="28">
        <v>800000</v>
      </c>
      <c r="L438" s="29">
        <f>+K438*D438</f>
        <v>16000000</v>
      </c>
      <c r="M438" s="47">
        <f t="shared" si="326"/>
        <v>440889</v>
      </c>
      <c r="N438" s="42">
        <f>AVERAGE(E438,G438,I438,K438)</f>
        <v>466694.5</v>
      </c>
      <c r="O438" s="43">
        <f>1-E438/N438</f>
        <v>8.5585966836977945E-2</v>
      </c>
      <c r="P438" s="43">
        <f>1-G438/N438</f>
        <v>2.5002437354629259E-2</v>
      </c>
      <c r="Q438" s="43">
        <f>1-I438/N438</f>
        <v>0.60359507129396217</v>
      </c>
      <c r="R438" s="43">
        <f>1-K438/N438</f>
        <v>-0.71418347548556915</v>
      </c>
      <c r="S438" s="21">
        <f>STDEV(E438,G438,I438,K438)</f>
        <v>253098.07378366197</v>
      </c>
      <c r="T438" s="22">
        <f t="shared" si="305"/>
        <v>719792.57378366194</v>
      </c>
      <c r="U438" s="22">
        <f t="shared" si="306"/>
        <v>213596.42621633803</v>
      </c>
      <c r="V438" s="21">
        <f>IF(AND(E438&lt;=$T438,E438&gt;=$U438),E438,"")</f>
        <v>426752</v>
      </c>
      <c r="W438" s="21">
        <f>IF(AND(G438&lt;=$T438,G438&gt;=$U438),G438,"")</f>
        <v>455026</v>
      </c>
      <c r="X438" s="21" t="str">
        <f>IF(AND(I438&lt;=$T438,I438&gt;=$U438),I438,"")</f>
        <v/>
      </c>
      <c r="Y438" s="21" t="str">
        <f>IF(AND(K438&lt;=$T438,K438&gt;=$U438),K438,"")</f>
        <v/>
      </c>
      <c r="Z438" s="23">
        <f t="shared" si="307"/>
        <v>440889</v>
      </c>
      <c r="AA438" s="20">
        <f t="shared" si="308"/>
        <v>2</v>
      </c>
      <c r="AB438" s="1" t="s">
        <v>863</v>
      </c>
      <c r="AE438" s="53"/>
      <c r="AF438" s="57">
        <f t="shared" si="309"/>
        <v>0</v>
      </c>
    </row>
    <row r="439" spans="1:32" s="61" customFormat="1" ht="15.75" x14ac:dyDescent="0.2">
      <c r="A439" s="281" t="s">
        <v>852</v>
      </c>
      <c r="B439" s="282"/>
      <c r="C439" s="282"/>
      <c r="D439" s="282"/>
      <c r="E439" s="282"/>
      <c r="F439" s="196">
        <f>SUM(F12:F438)</f>
        <v>4101683797.2400002</v>
      </c>
      <c r="G439" s="80"/>
      <c r="H439" s="196">
        <f>SUM(H12:H438)</f>
        <v>4122442604</v>
      </c>
      <c r="I439" s="197"/>
      <c r="J439" s="196">
        <f>SUM(J12:J438)</f>
        <v>2967630959</v>
      </c>
      <c r="K439" s="80"/>
      <c r="L439" s="198">
        <f>SUM(L12:L438)</f>
        <v>4335326500</v>
      </c>
      <c r="M439" s="60"/>
      <c r="N439" s="283"/>
      <c r="O439" s="284"/>
      <c r="P439" s="284"/>
      <c r="Q439" s="284"/>
      <c r="R439" s="284"/>
      <c r="S439" s="284"/>
      <c r="T439" s="284"/>
      <c r="U439" s="284"/>
      <c r="V439" s="284"/>
      <c r="W439" s="284"/>
      <c r="X439" s="284"/>
      <c r="Y439" s="284"/>
      <c r="Z439" s="284"/>
      <c r="AA439" s="286"/>
      <c r="AB439" s="61" t="s">
        <v>863</v>
      </c>
      <c r="AE439" s="239"/>
      <c r="AF439" s="240">
        <f>SUM(AF12:AF438)</f>
        <v>814354584.61333299</v>
      </c>
    </row>
    <row r="440" spans="1:32" s="61" customFormat="1" ht="15.75" x14ac:dyDescent="0.2">
      <c r="A440" s="287" t="s">
        <v>853</v>
      </c>
      <c r="B440" s="288"/>
      <c r="C440" s="289"/>
      <c r="D440" s="62"/>
      <c r="E440" s="202">
        <v>0.15</v>
      </c>
      <c r="F440" s="203">
        <f>F439*E440</f>
        <v>615252569.58599997</v>
      </c>
      <c r="G440" s="202">
        <v>0.18</v>
      </c>
      <c r="H440" s="204">
        <f>H439*G440</f>
        <v>742039668.72000003</v>
      </c>
      <c r="I440" s="205">
        <v>0.28000000000000003</v>
      </c>
      <c r="J440" s="206">
        <f>+J439*I440</f>
        <v>830936668.5200001</v>
      </c>
      <c r="K440" s="207">
        <v>0.14000000000000001</v>
      </c>
      <c r="L440" s="208">
        <f>+L439*K440</f>
        <v>606945710</v>
      </c>
      <c r="M440" s="82">
        <f>ROUND(Z440,2)</f>
        <v>0.16</v>
      </c>
      <c r="N440" s="84">
        <f>AVERAGE(E440,G440,I440,K440)</f>
        <v>0.1875</v>
      </c>
      <c r="O440" s="84">
        <f>1-E440/N440</f>
        <v>0.20000000000000007</v>
      </c>
      <c r="P440" s="84">
        <f>1-G440/N440</f>
        <v>4.0000000000000036E-2</v>
      </c>
      <c r="Q440" s="84">
        <f>1-I440/N440</f>
        <v>-0.4933333333333334</v>
      </c>
      <c r="R440" s="84">
        <f>1-K440/N440</f>
        <v>0.2533333333333333</v>
      </c>
      <c r="S440" s="84">
        <f>STDEV(E440,G440,I440,K440)</f>
        <v>6.396613687465165E-2</v>
      </c>
      <c r="T440" s="84">
        <f t="shared" si="305"/>
        <v>0.25146613687465164</v>
      </c>
      <c r="U440" s="84">
        <f t="shared" si="306"/>
        <v>0.12353386312534835</v>
      </c>
      <c r="V440" s="84">
        <f>IF(AND(E440&lt;=$T440,E440&gt;=$U440),E440,"")</f>
        <v>0.15</v>
      </c>
      <c r="W440" s="84">
        <f>IF(AND(G440&lt;=$T440,G440&gt;=$U440),G440,"")</f>
        <v>0.18</v>
      </c>
      <c r="X440" s="84" t="str">
        <f>IF(AND(I440&lt;=$T440,I440&gt;=$U440),I440,"")</f>
        <v/>
      </c>
      <c r="Y440" s="84">
        <f>IF(AND(K440&lt;=$T440,K440&gt;=$U440),K440,"")</f>
        <v>0.14000000000000001</v>
      </c>
      <c r="Z440" s="84">
        <f>ROUND(AVERAGE(V440:Y440),4)</f>
        <v>0.15670000000000001</v>
      </c>
      <c r="AA440" s="185">
        <f t="shared" si="308"/>
        <v>3</v>
      </c>
      <c r="AB440" s="61" t="s">
        <v>863</v>
      </c>
      <c r="AE440" s="239"/>
      <c r="AF440" s="241">
        <f>+AF439*M440</f>
        <v>130296733.53813328</v>
      </c>
    </row>
    <row r="441" spans="1:32" s="61" customFormat="1" ht="15.75" x14ac:dyDescent="0.2">
      <c r="A441" s="287" t="s">
        <v>854</v>
      </c>
      <c r="B441" s="288"/>
      <c r="C441" s="289"/>
      <c r="D441" s="62"/>
      <c r="E441" s="202">
        <v>0.05</v>
      </c>
      <c r="F441" s="203">
        <f>F439*E441</f>
        <v>205084189.86200002</v>
      </c>
      <c r="G441" s="202">
        <v>0.05</v>
      </c>
      <c r="H441" s="204">
        <f>H439*G441</f>
        <v>206122130.20000002</v>
      </c>
      <c r="I441" s="205">
        <v>0.05</v>
      </c>
      <c r="J441" s="206">
        <f>+J439*I441</f>
        <v>148381547.95000002</v>
      </c>
      <c r="K441" s="207">
        <v>0.06</v>
      </c>
      <c r="L441" s="208">
        <f>+L439*K441</f>
        <v>260119590</v>
      </c>
      <c r="M441" s="82">
        <f t="shared" si="326"/>
        <v>5.000000000000001E-2</v>
      </c>
      <c r="N441" s="242">
        <f>AVERAGE(E441,G441,I441,K441)</f>
        <v>5.2500000000000005E-2</v>
      </c>
      <c r="O441" s="84">
        <f>1-E441/N441</f>
        <v>4.7619047619047672E-2</v>
      </c>
      <c r="P441" s="84">
        <f>1-G441/N441</f>
        <v>4.7619047619047672E-2</v>
      </c>
      <c r="Q441" s="84">
        <f>1-I441/N441</f>
        <v>4.7619047619047672E-2</v>
      </c>
      <c r="R441" s="84">
        <f>1-K441/N441</f>
        <v>-0.14285714285714279</v>
      </c>
      <c r="S441" s="84">
        <f>STDEV(E441,G441,I441,K441)</f>
        <v>4.9999999999999975E-3</v>
      </c>
      <c r="T441" s="84">
        <f t="shared" si="305"/>
        <v>5.7500000000000002E-2</v>
      </c>
      <c r="U441" s="84">
        <f t="shared" si="306"/>
        <v>4.7500000000000007E-2</v>
      </c>
      <c r="V441" s="84">
        <f>IF(AND(E441&lt;=$T441,E441&gt;=$U441),E441,"")</f>
        <v>0.05</v>
      </c>
      <c r="W441" s="84">
        <f>IF(AND(G441&lt;=$T441,G441&gt;=$U441),G441,"")</f>
        <v>0.05</v>
      </c>
      <c r="X441" s="84">
        <f>IF(AND(I441&lt;=$T441,I441&gt;=$U441),I441,"")</f>
        <v>0.05</v>
      </c>
      <c r="Y441" s="84" t="str">
        <f>IF(AND(K441&lt;=$T441,K441&gt;=$U441),K441,"")</f>
        <v/>
      </c>
      <c r="Z441" s="84">
        <f t="shared" si="307"/>
        <v>5.000000000000001E-2</v>
      </c>
      <c r="AA441" s="185">
        <f t="shared" si="308"/>
        <v>3</v>
      </c>
      <c r="AB441" s="83" t="s">
        <v>873</v>
      </c>
      <c r="AE441" s="239"/>
      <c r="AF441" s="241">
        <f>+AF439*M441</f>
        <v>40717729.23066666</v>
      </c>
    </row>
    <row r="442" spans="1:32" s="61" customFormat="1" ht="15.75" x14ac:dyDescent="0.2">
      <c r="A442" s="287" t="s">
        <v>855</v>
      </c>
      <c r="B442" s="288"/>
      <c r="C442" s="289"/>
      <c r="D442" s="62"/>
      <c r="E442" s="202">
        <v>0.03</v>
      </c>
      <c r="F442" s="203">
        <f>F439*E442</f>
        <v>123050513.9172</v>
      </c>
      <c r="G442" s="202">
        <v>0.03</v>
      </c>
      <c r="H442" s="204">
        <f>H439*G442</f>
        <v>123673278.11999999</v>
      </c>
      <c r="I442" s="205">
        <v>0.03</v>
      </c>
      <c r="J442" s="206">
        <f>+J439*I442</f>
        <v>89028928.769999996</v>
      </c>
      <c r="K442" s="207">
        <v>0.03</v>
      </c>
      <c r="L442" s="208">
        <f>+L439*K442</f>
        <v>130059795</v>
      </c>
      <c r="M442" s="82">
        <f t="shared" si="326"/>
        <v>0.03</v>
      </c>
      <c r="N442" s="242">
        <f>AVERAGE(E442,G442,I442,K442)</f>
        <v>0.03</v>
      </c>
      <c r="O442" s="84">
        <f>1-E442/N442</f>
        <v>0</v>
      </c>
      <c r="P442" s="84">
        <f>1-G442/N442</f>
        <v>0</v>
      </c>
      <c r="Q442" s="84">
        <f>1-I442/N442</f>
        <v>0</v>
      </c>
      <c r="R442" s="84">
        <f>1-K442/N442</f>
        <v>0</v>
      </c>
      <c r="S442" s="84">
        <f>STDEV(E442,G442,I442,K442)</f>
        <v>0</v>
      </c>
      <c r="T442" s="84">
        <f t="shared" si="305"/>
        <v>0.03</v>
      </c>
      <c r="U442" s="84">
        <f t="shared" si="306"/>
        <v>0.03</v>
      </c>
      <c r="V442" s="84">
        <f>IF(AND(E442&lt;=$T442,E442&gt;=$U442),E442,"")</f>
        <v>0.03</v>
      </c>
      <c r="W442" s="84">
        <f>IF(AND(G442&lt;=$T442,G442&gt;=$U442),G442,"")</f>
        <v>0.03</v>
      </c>
      <c r="X442" s="84">
        <f>IF(AND(I442&lt;=$T442,I442&gt;=$U442),I442,"")</f>
        <v>0.03</v>
      </c>
      <c r="Y442" s="84">
        <f>IF(AND(K442&lt;=$T442,K442&gt;=$U442),K442,"")</f>
        <v>0.03</v>
      </c>
      <c r="Z442" s="84">
        <f t="shared" si="307"/>
        <v>0.03</v>
      </c>
      <c r="AA442" s="185">
        <f t="shared" si="308"/>
        <v>4</v>
      </c>
      <c r="AB442" s="83" t="s">
        <v>873</v>
      </c>
      <c r="AE442" s="239"/>
      <c r="AF442" s="241">
        <f>+AF439*M442</f>
        <v>24430637.538399987</v>
      </c>
    </row>
    <row r="443" spans="1:32" s="61" customFormat="1" ht="15.75" x14ac:dyDescent="0.2">
      <c r="A443" s="287" t="s">
        <v>856</v>
      </c>
      <c r="B443" s="288"/>
      <c r="C443" s="289"/>
      <c r="D443" s="62"/>
      <c r="E443" s="202">
        <v>0.19</v>
      </c>
      <c r="F443" s="203">
        <f>F441*E443</f>
        <v>38965996.073780008</v>
      </c>
      <c r="G443" s="202">
        <v>0.19</v>
      </c>
      <c r="H443" s="204">
        <f>H441*G443</f>
        <v>39163204.738000005</v>
      </c>
      <c r="I443" s="205">
        <v>0.19</v>
      </c>
      <c r="J443" s="210">
        <f>+J441*I443</f>
        <v>28192494.110500004</v>
      </c>
      <c r="K443" s="207">
        <v>0.19</v>
      </c>
      <c r="L443" s="211">
        <f>+L441*K443</f>
        <v>49422722.100000001</v>
      </c>
      <c r="M443" s="82">
        <f t="shared" si="326"/>
        <v>0.19</v>
      </c>
      <c r="N443" s="242">
        <f>AVERAGE(E443,G443,I443,K443)</f>
        <v>0.19</v>
      </c>
      <c r="O443" s="84">
        <f>1-E443/N443</f>
        <v>0</v>
      </c>
      <c r="P443" s="84">
        <f>1-G443/N443</f>
        <v>0</v>
      </c>
      <c r="Q443" s="84">
        <f>1-I443/N443</f>
        <v>0</v>
      </c>
      <c r="R443" s="84">
        <f>1-K443/N443</f>
        <v>0</v>
      </c>
      <c r="S443" s="84">
        <f>STDEV(E443,G443,I443,K443)</f>
        <v>0</v>
      </c>
      <c r="T443" s="84">
        <f t="shared" si="305"/>
        <v>0.19</v>
      </c>
      <c r="U443" s="84">
        <f t="shared" si="306"/>
        <v>0.19</v>
      </c>
      <c r="V443" s="84">
        <f>IF(AND(E443&lt;=$T443,E443&gt;=$U443),E443,"")</f>
        <v>0.19</v>
      </c>
      <c r="W443" s="84">
        <f>IF(AND(G443&lt;=$T443,G443&gt;=$U443),G443,"")</f>
        <v>0.19</v>
      </c>
      <c r="X443" s="84">
        <f>IF(AND(I443&lt;=$T443,I443&gt;=$U443),I443,"")</f>
        <v>0.19</v>
      </c>
      <c r="Y443" s="84">
        <f>IF(AND(K443&lt;=$T443,K443&gt;=$U443),K443,"")</f>
        <v>0.19</v>
      </c>
      <c r="Z443" s="84">
        <f t="shared" si="307"/>
        <v>0.19</v>
      </c>
      <c r="AA443" s="185">
        <f t="shared" si="308"/>
        <v>4</v>
      </c>
      <c r="AB443" s="83" t="s">
        <v>873</v>
      </c>
      <c r="AE443" s="239"/>
      <c r="AF443" s="241">
        <f>+AF440*M443</f>
        <v>24756379.372245323</v>
      </c>
    </row>
    <row r="444" spans="1:32" s="61" customFormat="1" ht="15.75" x14ac:dyDescent="0.25">
      <c r="A444" s="279" t="s">
        <v>857</v>
      </c>
      <c r="B444" s="280"/>
      <c r="C444" s="280"/>
      <c r="D444" s="280"/>
      <c r="E444" s="280"/>
      <c r="F444" s="212">
        <f>SUM(F439:F443)</f>
        <v>5084037066.6789808</v>
      </c>
      <c r="G444" s="81"/>
      <c r="H444" s="213">
        <f>+H439+H440+H441+H442+H443</f>
        <v>5233440885.7779999</v>
      </c>
      <c r="I444" s="214"/>
      <c r="J444" s="215">
        <f>+J439+J440+J441+J442+J443</f>
        <v>4064170598.3504996</v>
      </c>
      <c r="K444" s="81"/>
      <c r="L444" s="213">
        <f>L439+L440+L441+L442+L443</f>
        <v>5381874317.1000004</v>
      </c>
      <c r="M444" s="83">
        <f>SUM(M12:M438)</f>
        <v>653649532.20450044</v>
      </c>
      <c r="AE444" s="239"/>
      <c r="AF444" s="243">
        <f>SUM(AF439:AF443)</f>
        <v>1034556064.2927781</v>
      </c>
    </row>
    <row r="445" spans="1:32" s="62" customFormat="1" ht="15" x14ac:dyDescent="0.2">
      <c r="A445" s="61"/>
      <c r="B445" s="61"/>
      <c r="F445" s="61"/>
      <c r="G445" s="61"/>
      <c r="AE445" s="73"/>
      <c r="AF445" s="73"/>
    </row>
    <row r="446" spans="1:32" s="62" customFormat="1" ht="15" x14ac:dyDescent="0.2">
      <c r="A446" s="61"/>
      <c r="B446" s="61"/>
      <c r="F446" s="61"/>
      <c r="G446" s="61"/>
      <c r="AE446" s="73"/>
      <c r="AF446" s="73"/>
    </row>
    <row r="447" spans="1:32" s="62" customFormat="1" ht="15" x14ac:dyDescent="0.2">
      <c r="A447" s="61"/>
      <c r="B447" s="61"/>
      <c r="F447" s="61"/>
      <c r="G447" s="61"/>
      <c r="AE447" s="73"/>
      <c r="AF447" s="73"/>
    </row>
    <row r="448" spans="1:32" s="62" customFormat="1" ht="15" x14ac:dyDescent="0.2">
      <c r="A448" s="61"/>
      <c r="B448" s="61"/>
      <c r="F448" s="61"/>
      <c r="G448" s="61"/>
      <c r="AE448" s="73"/>
      <c r="AF448" s="73"/>
    </row>
    <row r="449" spans="1:32" s="62" customFormat="1" ht="15" x14ac:dyDescent="0.2">
      <c r="A449" s="61"/>
      <c r="B449" s="61"/>
      <c r="F449" s="61"/>
      <c r="G449" s="61"/>
      <c r="AE449" s="73"/>
      <c r="AF449" s="73"/>
    </row>
    <row r="450" spans="1:32" s="62" customFormat="1" ht="15" x14ac:dyDescent="0.2">
      <c r="A450" s="61"/>
      <c r="B450" s="61"/>
      <c r="F450" s="61"/>
      <c r="G450" s="61"/>
      <c r="AE450" s="73"/>
      <c r="AF450" s="73"/>
    </row>
    <row r="451" spans="1:32" s="62" customFormat="1" ht="15" x14ac:dyDescent="0.2">
      <c r="A451" s="61"/>
      <c r="B451" s="61"/>
      <c r="F451" s="61"/>
      <c r="G451" s="61"/>
      <c r="AE451" s="73"/>
      <c r="AF451" s="73"/>
    </row>
    <row r="452" spans="1:32" s="62" customFormat="1" ht="15" x14ac:dyDescent="0.2">
      <c r="A452" s="61"/>
      <c r="B452" s="61"/>
      <c r="F452" s="61"/>
      <c r="G452" s="61"/>
      <c r="AE452" s="73"/>
      <c r="AF452" s="73"/>
    </row>
    <row r="453" spans="1:32" s="62" customFormat="1" ht="15" x14ac:dyDescent="0.2">
      <c r="A453" s="61"/>
      <c r="B453" s="61"/>
      <c r="F453" s="61"/>
      <c r="G453" s="61"/>
      <c r="AE453" s="73"/>
      <c r="AF453" s="73"/>
    </row>
    <row r="454" spans="1:32" s="62" customFormat="1" ht="15" x14ac:dyDescent="0.2">
      <c r="A454" s="61"/>
      <c r="B454" s="61"/>
      <c r="F454" s="61"/>
      <c r="G454" s="61"/>
      <c r="AE454" s="73"/>
      <c r="AF454" s="73"/>
    </row>
    <row r="455" spans="1:32" s="62" customFormat="1" ht="15" x14ac:dyDescent="0.2">
      <c r="A455" s="61"/>
      <c r="B455" s="61"/>
      <c r="F455" s="61"/>
      <c r="G455" s="61"/>
      <c r="AE455" s="73"/>
      <c r="AF455" s="73"/>
    </row>
    <row r="456" spans="1:32" s="62" customFormat="1" ht="15" x14ac:dyDescent="0.2">
      <c r="A456" s="61"/>
      <c r="B456" s="61"/>
      <c r="F456" s="61"/>
      <c r="G456" s="61"/>
      <c r="AE456" s="73"/>
      <c r="AF456" s="73"/>
    </row>
    <row r="457" spans="1:32" s="62" customFormat="1" ht="15" x14ac:dyDescent="0.2">
      <c r="A457" s="61"/>
      <c r="B457" s="61"/>
      <c r="F457" s="61"/>
      <c r="G457" s="61"/>
      <c r="AE457" s="73"/>
      <c r="AF457" s="73"/>
    </row>
    <row r="458" spans="1:32" s="61" customFormat="1" ht="15" x14ac:dyDescent="0.2">
      <c r="C458" s="62"/>
      <c r="D458" s="62"/>
      <c r="E458" s="62"/>
      <c r="AE458" s="73"/>
      <c r="AF458" s="73"/>
    </row>
    <row r="459" spans="1:32" s="61" customFormat="1" ht="15" x14ac:dyDescent="0.2">
      <c r="C459" s="62"/>
      <c r="D459" s="62"/>
      <c r="E459" s="62"/>
      <c r="AE459" s="73"/>
      <c r="AF459" s="73"/>
    </row>
    <row r="460" spans="1:32" s="61" customFormat="1" ht="15" x14ac:dyDescent="0.2">
      <c r="C460" s="62"/>
      <c r="D460" s="62"/>
      <c r="E460" s="62"/>
      <c r="AE460" s="73"/>
      <c r="AF460" s="73"/>
    </row>
    <row r="461" spans="1:32" s="61" customFormat="1" ht="15" x14ac:dyDescent="0.2">
      <c r="C461" s="62"/>
      <c r="D461" s="62"/>
      <c r="E461" s="62"/>
      <c r="AE461" s="73"/>
      <c r="AF461" s="73"/>
    </row>
    <row r="462" spans="1:32" s="61" customFormat="1" ht="15" x14ac:dyDescent="0.2">
      <c r="C462" s="62"/>
      <c r="D462" s="62"/>
      <c r="E462" s="62"/>
      <c r="AE462" s="73"/>
      <c r="AF462" s="73"/>
    </row>
    <row r="463" spans="1:32" s="61" customFormat="1" ht="15" x14ac:dyDescent="0.2">
      <c r="C463" s="62"/>
      <c r="D463" s="62"/>
      <c r="E463" s="62"/>
      <c r="AE463" s="73"/>
      <c r="AF463" s="73"/>
    </row>
    <row r="464" spans="1:32" s="61" customFormat="1" ht="15" x14ac:dyDescent="0.2">
      <c r="C464" s="62"/>
      <c r="D464" s="62"/>
      <c r="E464" s="62"/>
      <c r="AE464" s="73"/>
      <c r="AF464" s="73"/>
    </row>
    <row r="465" spans="3:32" s="61" customFormat="1" ht="15" x14ac:dyDescent="0.2">
      <c r="C465" s="62"/>
      <c r="D465" s="62"/>
      <c r="E465" s="62"/>
      <c r="AE465" s="73"/>
      <c r="AF465" s="73"/>
    </row>
    <row r="466" spans="3:32" s="61" customFormat="1" ht="15" x14ac:dyDescent="0.2">
      <c r="C466" s="62"/>
      <c r="D466" s="62"/>
      <c r="E466" s="62"/>
      <c r="AE466" s="73"/>
      <c r="AF466" s="73"/>
    </row>
    <row r="467" spans="3:32" s="61" customFormat="1" ht="15" x14ac:dyDescent="0.2">
      <c r="C467" s="62"/>
      <c r="D467" s="62"/>
      <c r="E467" s="62"/>
      <c r="AE467" s="73"/>
      <c r="AF467" s="73"/>
    </row>
    <row r="468" spans="3:32" s="61" customFormat="1" ht="15" x14ac:dyDescent="0.2">
      <c r="C468" s="62"/>
      <c r="D468" s="62"/>
      <c r="E468" s="62"/>
      <c r="AE468" s="73"/>
      <c r="AF468" s="73"/>
    </row>
    <row r="469" spans="3:32" s="61" customFormat="1" ht="15" x14ac:dyDescent="0.2">
      <c r="C469" s="62"/>
      <c r="D469" s="62"/>
      <c r="E469" s="62"/>
      <c r="AE469" s="73"/>
      <c r="AF469" s="73"/>
    </row>
    <row r="470" spans="3:32" s="61" customFormat="1" ht="15" x14ac:dyDescent="0.2">
      <c r="C470" s="62"/>
      <c r="D470" s="62"/>
      <c r="E470" s="62"/>
      <c r="AE470" s="73"/>
      <c r="AF470" s="73"/>
    </row>
    <row r="471" spans="3:32" s="61" customFormat="1" ht="15" x14ac:dyDescent="0.2">
      <c r="C471" s="62"/>
      <c r="D471" s="62"/>
      <c r="E471" s="62"/>
      <c r="AE471" s="73"/>
      <c r="AF471" s="73"/>
    </row>
    <row r="472" spans="3:32" s="61" customFormat="1" ht="15" x14ac:dyDescent="0.2">
      <c r="C472" s="62"/>
      <c r="D472" s="62"/>
      <c r="E472" s="62"/>
      <c r="AE472" s="73"/>
      <c r="AF472" s="73"/>
    </row>
    <row r="473" spans="3:32" s="61" customFormat="1" ht="15" x14ac:dyDescent="0.2">
      <c r="C473" s="62"/>
      <c r="D473" s="62"/>
      <c r="E473" s="62"/>
      <c r="AE473" s="73"/>
      <c r="AF473" s="73"/>
    </row>
    <row r="474" spans="3:32" s="61" customFormat="1" ht="15" x14ac:dyDescent="0.2">
      <c r="C474" s="62"/>
      <c r="D474" s="62"/>
      <c r="E474" s="62"/>
      <c r="AE474" s="73"/>
      <c r="AF474" s="73"/>
    </row>
    <row r="475" spans="3:32" s="61" customFormat="1" ht="15" x14ac:dyDescent="0.2">
      <c r="C475" s="62"/>
      <c r="D475" s="62"/>
      <c r="E475" s="62"/>
      <c r="AE475" s="73"/>
      <c r="AF475" s="73"/>
    </row>
    <row r="476" spans="3:32" s="61" customFormat="1" ht="15" x14ac:dyDescent="0.2">
      <c r="C476" s="62"/>
      <c r="D476" s="62"/>
      <c r="E476" s="62"/>
      <c r="AE476" s="73"/>
      <c r="AF476" s="73"/>
    </row>
    <row r="477" spans="3:32" s="61" customFormat="1" ht="15" x14ac:dyDescent="0.2">
      <c r="C477" s="62"/>
      <c r="D477" s="62"/>
      <c r="E477" s="62"/>
      <c r="AE477" s="73"/>
      <c r="AF477" s="73"/>
    </row>
    <row r="478" spans="3:32" s="61" customFormat="1" ht="15" x14ac:dyDescent="0.2">
      <c r="C478" s="62"/>
      <c r="D478" s="62"/>
      <c r="E478" s="62"/>
      <c r="AE478" s="73"/>
      <c r="AF478" s="73"/>
    </row>
    <row r="479" spans="3:32" s="61" customFormat="1" ht="12.75" customHeight="1" x14ac:dyDescent="0.2">
      <c r="C479" s="62"/>
      <c r="D479" s="62"/>
      <c r="E479" s="62"/>
      <c r="AE479" s="73"/>
      <c r="AF479" s="73"/>
    </row>
    <row r="480" spans="3:32" s="61" customFormat="1" ht="12.75" customHeight="1" x14ac:dyDescent="0.2">
      <c r="C480" s="62"/>
      <c r="D480" s="62"/>
      <c r="E480" s="62"/>
      <c r="AE480" s="73"/>
      <c r="AF480" s="73"/>
    </row>
    <row r="481" spans="3:32" s="61" customFormat="1" ht="12.75" customHeight="1" x14ac:dyDescent="0.2">
      <c r="C481" s="62"/>
      <c r="D481" s="62"/>
      <c r="E481" s="62"/>
      <c r="AE481" s="73"/>
      <c r="AF481" s="73"/>
    </row>
    <row r="482" spans="3:32" s="61" customFormat="1" ht="12.75" customHeight="1" x14ac:dyDescent="0.2">
      <c r="C482" s="62"/>
      <c r="D482" s="62"/>
      <c r="E482" s="62"/>
      <c r="AE482" s="73"/>
      <c r="AF482" s="73"/>
    </row>
    <row r="483" spans="3:32" s="61" customFormat="1" ht="12.75" customHeight="1" x14ac:dyDescent="0.2">
      <c r="C483" s="62"/>
      <c r="D483" s="62"/>
      <c r="E483" s="62"/>
      <c r="AE483" s="73"/>
      <c r="AF483" s="73"/>
    </row>
    <row r="484" spans="3:32" s="61" customFormat="1" ht="12.75" customHeight="1" x14ac:dyDescent="0.2">
      <c r="C484" s="62"/>
      <c r="D484" s="62"/>
      <c r="E484" s="62"/>
      <c r="AE484" s="73"/>
      <c r="AF484" s="73"/>
    </row>
    <row r="485" spans="3:32" s="61" customFormat="1" ht="12.75" customHeight="1" x14ac:dyDescent="0.2">
      <c r="C485" s="62"/>
      <c r="D485" s="62"/>
      <c r="E485" s="62"/>
      <c r="AE485" s="73"/>
      <c r="AF485" s="73"/>
    </row>
    <row r="486" spans="3:32" s="61" customFormat="1" ht="12.75" customHeight="1" x14ac:dyDescent="0.2">
      <c r="C486" s="62"/>
      <c r="D486" s="62"/>
      <c r="E486" s="62"/>
      <c r="AE486" s="73"/>
      <c r="AF486" s="73"/>
    </row>
    <row r="487" spans="3:32" s="61" customFormat="1" ht="12.75" customHeight="1" x14ac:dyDescent="0.2">
      <c r="C487" s="62"/>
      <c r="D487" s="62"/>
      <c r="E487" s="62"/>
      <c r="AE487" s="73"/>
      <c r="AF487" s="73"/>
    </row>
    <row r="488" spans="3:32" s="61" customFormat="1" ht="12.75" customHeight="1" x14ac:dyDescent="0.2">
      <c r="C488" s="62"/>
      <c r="D488" s="62"/>
      <c r="E488" s="62"/>
      <c r="AE488" s="73"/>
      <c r="AF488" s="73"/>
    </row>
    <row r="489" spans="3:32" s="61" customFormat="1" ht="12.75" customHeight="1" x14ac:dyDescent="0.2">
      <c r="C489" s="62"/>
      <c r="D489" s="62"/>
      <c r="E489" s="62"/>
      <c r="AE489" s="73"/>
      <c r="AF489" s="73"/>
    </row>
    <row r="490" spans="3:32" s="61" customFormat="1" ht="12.75" customHeight="1" x14ac:dyDescent="0.2">
      <c r="C490" s="62"/>
      <c r="D490" s="62"/>
      <c r="E490" s="62"/>
      <c r="AE490" s="73"/>
      <c r="AF490" s="73"/>
    </row>
    <row r="491" spans="3:32" s="61" customFormat="1" ht="12.75" customHeight="1" x14ac:dyDescent="0.2">
      <c r="C491" s="62"/>
      <c r="D491" s="62"/>
      <c r="E491" s="62"/>
      <c r="AE491" s="73"/>
      <c r="AF491" s="73"/>
    </row>
    <row r="492" spans="3:32" s="61" customFormat="1" ht="12.75" customHeight="1" x14ac:dyDescent="0.2">
      <c r="C492" s="62"/>
      <c r="D492" s="62"/>
      <c r="E492" s="62"/>
      <c r="AE492" s="73"/>
      <c r="AF492" s="73"/>
    </row>
    <row r="493" spans="3:32" s="61" customFormat="1" ht="12.75" customHeight="1" x14ac:dyDescent="0.2">
      <c r="C493" s="62"/>
      <c r="D493" s="62"/>
      <c r="E493" s="62"/>
      <c r="AE493" s="73"/>
      <c r="AF493" s="73"/>
    </row>
    <row r="494" spans="3:32" s="61" customFormat="1" ht="12.75" customHeight="1" x14ac:dyDescent="0.2">
      <c r="C494" s="62"/>
      <c r="D494" s="62"/>
      <c r="E494" s="62"/>
      <c r="AE494" s="73"/>
      <c r="AF494" s="73"/>
    </row>
    <row r="495" spans="3:32" s="61" customFormat="1" ht="12.75" customHeight="1" x14ac:dyDescent="0.2">
      <c r="C495" s="62"/>
      <c r="D495" s="62"/>
      <c r="E495" s="62"/>
      <c r="AE495" s="73"/>
      <c r="AF495" s="73"/>
    </row>
    <row r="496" spans="3:32" s="61" customFormat="1" ht="12.75" customHeight="1" x14ac:dyDescent="0.2">
      <c r="C496" s="62"/>
      <c r="D496" s="62"/>
      <c r="E496" s="62"/>
      <c r="AE496" s="73"/>
      <c r="AF496" s="73"/>
    </row>
    <row r="497" spans="3:32" s="61" customFormat="1" ht="12.75" customHeight="1" x14ac:dyDescent="0.2">
      <c r="C497" s="62"/>
      <c r="D497" s="62"/>
      <c r="E497" s="62"/>
      <c r="AE497" s="73"/>
      <c r="AF497" s="73"/>
    </row>
    <row r="498" spans="3:32" s="61" customFormat="1" ht="12.75" customHeight="1" x14ac:dyDescent="0.2">
      <c r="C498" s="62"/>
      <c r="D498" s="62"/>
      <c r="E498" s="62"/>
      <c r="AE498" s="73"/>
      <c r="AF498" s="73"/>
    </row>
    <row r="499" spans="3:32" s="61" customFormat="1" ht="12.75" customHeight="1" x14ac:dyDescent="0.2">
      <c r="C499" s="62"/>
      <c r="D499" s="62"/>
      <c r="E499" s="62"/>
      <c r="AE499" s="73"/>
      <c r="AF499" s="73"/>
    </row>
    <row r="500" spans="3:32" s="61" customFormat="1" ht="12.75" customHeight="1" x14ac:dyDescent="0.2">
      <c r="C500" s="62"/>
      <c r="D500" s="62"/>
      <c r="E500" s="62"/>
      <c r="AE500" s="73"/>
      <c r="AF500" s="73"/>
    </row>
    <row r="501" spans="3:32" s="61" customFormat="1" ht="12.75" customHeight="1" x14ac:dyDescent="0.2">
      <c r="C501" s="62"/>
      <c r="D501" s="62"/>
      <c r="E501" s="62"/>
      <c r="AE501" s="73"/>
      <c r="AF501" s="73"/>
    </row>
    <row r="502" spans="3:32" s="61" customFormat="1" ht="12.75" customHeight="1" x14ac:dyDescent="0.2">
      <c r="C502" s="62"/>
      <c r="D502" s="62"/>
      <c r="E502" s="62"/>
      <c r="AE502" s="73"/>
      <c r="AF502" s="73"/>
    </row>
    <row r="503" spans="3:32" s="61" customFormat="1" ht="12.75" customHeight="1" x14ac:dyDescent="0.2">
      <c r="C503" s="62"/>
      <c r="D503" s="62"/>
      <c r="E503" s="62"/>
      <c r="AE503" s="73"/>
      <c r="AF503" s="73"/>
    </row>
    <row r="504" spans="3:32" s="61" customFormat="1" ht="12.75" customHeight="1" x14ac:dyDescent="0.2">
      <c r="C504" s="62"/>
      <c r="D504" s="62"/>
      <c r="E504" s="62"/>
      <c r="AE504" s="73"/>
      <c r="AF504" s="73"/>
    </row>
    <row r="505" spans="3:32" s="61" customFormat="1" ht="12.75" customHeight="1" x14ac:dyDescent="0.2">
      <c r="C505" s="62"/>
      <c r="D505" s="62"/>
      <c r="E505" s="62"/>
      <c r="AE505" s="73"/>
      <c r="AF505" s="73"/>
    </row>
    <row r="506" spans="3:32" s="61" customFormat="1" ht="12.75" customHeight="1" x14ac:dyDescent="0.2">
      <c r="C506" s="62"/>
      <c r="D506" s="62"/>
      <c r="E506" s="62"/>
      <c r="AE506" s="73"/>
      <c r="AF506" s="73"/>
    </row>
    <row r="507" spans="3:32" s="61" customFormat="1" ht="12.75" customHeight="1" x14ac:dyDescent="0.2">
      <c r="C507" s="62"/>
      <c r="D507" s="62"/>
      <c r="E507" s="62"/>
      <c r="AE507" s="73"/>
      <c r="AF507" s="73"/>
    </row>
    <row r="508" spans="3:32" s="61" customFormat="1" ht="12.75" customHeight="1" x14ac:dyDescent="0.2">
      <c r="C508" s="62"/>
      <c r="D508" s="62"/>
      <c r="E508" s="62"/>
      <c r="AE508" s="73"/>
      <c r="AF508" s="73"/>
    </row>
    <row r="509" spans="3:32" s="61" customFormat="1" ht="12.75" customHeight="1" x14ac:dyDescent="0.2">
      <c r="C509" s="62"/>
      <c r="D509" s="62"/>
      <c r="E509" s="62"/>
      <c r="AE509" s="73"/>
      <c r="AF509" s="73"/>
    </row>
    <row r="510" spans="3:32" s="61" customFormat="1" ht="12.75" customHeight="1" x14ac:dyDescent="0.2">
      <c r="C510" s="62"/>
      <c r="D510" s="62"/>
      <c r="E510" s="62"/>
      <c r="AE510" s="73"/>
      <c r="AF510" s="73"/>
    </row>
    <row r="511" spans="3:32" s="61" customFormat="1" ht="12.75" customHeight="1" x14ac:dyDescent="0.2">
      <c r="C511" s="62"/>
      <c r="D511" s="62"/>
      <c r="E511" s="62"/>
      <c r="AE511" s="73"/>
      <c r="AF511" s="73"/>
    </row>
    <row r="512" spans="3:32" s="61" customFormat="1" ht="12.75" customHeight="1" x14ac:dyDescent="0.2">
      <c r="C512" s="62"/>
      <c r="D512" s="62"/>
      <c r="E512" s="62"/>
      <c r="AE512" s="73"/>
      <c r="AF512" s="73"/>
    </row>
    <row r="513" spans="3:32" s="61" customFormat="1" ht="12.75" customHeight="1" x14ac:dyDescent="0.2">
      <c r="C513" s="62"/>
      <c r="D513" s="62"/>
      <c r="E513" s="62"/>
      <c r="AE513" s="73"/>
      <c r="AF513" s="73"/>
    </row>
    <row r="514" spans="3:32" s="61" customFormat="1" ht="12.75" customHeight="1" x14ac:dyDescent="0.2">
      <c r="C514" s="62"/>
      <c r="D514" s="62"/>
      <c r="E514" s="62"/>
      <c r="AE514" s="73"/>
      <c r="AF514" s="73"/>
    </row>
    <row r="515" spans="3:32" s="61" customFormat="1" ht="12.75" customHeight="1" x14ac:dyDescent="0.2">
      <c r="C515" s="62"/>
      <c r="D515" s="62"/>
      <c r="E515" s="62"/>
      <c r="AE515" s="73"/>
      <c r="AF515" s="73"/>
    </row>
    <row r="516" spans="3:32" s="61" customFormat="1" ht="12.75" customHeight="1" x14ac:dyDescent="0.2">
      <c r="C516" s="62"/>
      <c r="D516" s="62"/>
      <c r="E516" s="62"/>
      <c r="AE516" s="73"/>
      <c r="AF516" s="73"/>
    </row>
    <row r="517" spans="3:32" s="61" customFormat="1" ht="12.75" customHeight="1" x14ac:dyDescent="0.2">
      <c r="C517" s="62"/>
      <c r="D517" s="62"/>
      <c r="E517" s="62"/>
      <c r="AE517" s="73"/>
      <c r="AF517" s="73"/>
    </row>
    <row r="518" spans="3:32" s="61" customFormat="1" ht="12.75" customHeight="1" x14ac:dyDescent="0.2">
      <c r="C518" s="62"/>
      <c r="D518" s="62"/>
      <c r="E518" s="62"/>
      <c r="AE518" s="73"/>
      <c r="AF518" s="73"/>
    </row>
    <row r="519" spans="3:32" s="61" customFormat="1" ht="12.75" customHeight="1" x14ac:dyDescent="0.2">
      <c r="C519" s="62"/>
      <c r="D519" s="62"/>
      <c r="E519" s="62"/>
      <c r="AE519" s="73"/>
      <c r="AF519" s="73"/>
    </row>
    <row r="520" spans="3:32" s="61" customFormat="1" ht="12.75" customHeight="1" x14ac:dyDescent="0.2">
      <c r="C520" s="62"/>
      <c r="D520" s="62"/>
      <c r="E520" s="62"/>
      <c r="AE520" s="73"/>
      <c r="AF520" s="73"/>
    </row>
    <row r="521" spans="3:32" s="61" customFormat="1" ht="12.75" customHeight="1" x14ac:dyDescent="0.2">
      <c r="C521" s="62"/>
      <c r="D521" s="62"/>
      <c r="E521" s="62"/>
      <c r="AE521" s="73"/>
      <c r="AF521" s="73"/>
    </row>
    <row r="522" spans="3:32" s="61" customFormat="1" ht="12.75" customHeight="1" x14ac:dyDescent="0.2">
      <c r="C522" s="62"/>
      <c r="D522" s="62"/>
      <c r="E522" s="62"/>
      <c r="AE522" s="73"/>
      <c r="AF522" s="73"/>
    </row>
    <row r="523" spans="3:32" s="61" customFormat="1" ht="12.75" customHeight="1" x14ac:dyDescent="0.2">
      <c r="C523" s="62"/>
      <c r="D523" s="62"/>
      <c r="E523" s="62"/>
      <c r="AE523" s="73"/>
      <c r="AF523" s="73"/>
    </row>
    <row r="524" spans="3:32" s="61" customFormat="1" ht="12.75" customHeight="1" x14ac:dyDescent="0.2">
      <c r="C524" s="62"/>
      <c r="D524" s="62"/>
      <c r="E524" s="62"/>
      <c r="AE524" s="73"/>
      <c r="AF524" s="73"/>
    </row>
    <row r="525" spans="3:32" s="61" customFormat="1" ht="12.75" customHeight="1" x14ac:dyDescent="0.2">
      <c r="C525" s="62"/>
      <c r="D525" s="62"/>
      <c r="E525" s="62"/>
      <c r="AE525" s="73"/>
      <c r="AF525" s="73"/>
    </row>
    <row r="526" spans="3:32" s="61" customFormat="1" ht="12.75" customHeight="1" x14ac:dyDescent="0.2">
      <c r="C526" s="62"/>
      <c r="D526" s="62"/>
      <c r="E526" s="62"/>
      <c r="AE526" s="73"/>
      <c r="AF526" s="73"/>
    </row>
    <row r="527" spans="3:32" s="61" customFormat="1" ht="12.75" customHeight="1" x14ac:dyDescent="0.2">
      <c r="C527" s="62"/>
      <c r="D527" s="62"/>
      <c r="E527" s="62"/>
      <c r="AE527" s="73"/>
      <c r="AF527" s="73"/>
    </row>
    <row r="528" spans="3:32" s="61" customFormat="1" ht="12.75" customHeight="1" x14ac:dyDescent="0.2">
      <c r="C528" s="62"/>
      <c r="D528" s="62"/>
      <c r="E528" s="62"/>
      <c r="AE528" s="73"/>
      <c r="AF528" s="73"/>
    </row>
    <row r="529" spans="3:32" s="61" customFormat="1" ht="12.75" customHeight="1" x14ac:dyDescent="0.2">
      <c r="C529" s="62"/>
      <c r="D529" s="62"/>
      <c r="E529" s="62"/>
      <c r="AE529" s="73"/>
      <c r="AF529" s="73"/>
    </row>
    <row r="530" spans="3:32" s="61" customFormat="1" ht="12.75" customHeight="1" x14ac:dyDescent="0.2">
      <c r="C530" s="62"/>
      <c r="D530" s="62"/>
      <c r="E530" s="62"/>
      <c r="AE530" s="73"/>
      <c r="AF530" s="73"/>
    </row>
    <row r="531" spans="3:32" s="61" customFormat="1" ht="12.75" customHeight="1" x14ac:dyDescent="0.2">
      <c r="C531" s="62"/>
      <c r="D531" s="62"/>
      <c r="E531" s="62"/>
      <c r="AE531" s="73"/>
      <c r="AF531" s="73"/>
    </row>
    <row r="532" spans="3:32" s="61" customFormat="1" ht="12.75" customHeight="1" x14ac:dyDescent="0.2">
      <c r="C532" s="62"/>
      <c r="D532" s="62"/>
      <c r="E532" s="62"/>
      <c r="AE532" s="73"/>
      <c r="AF532" s="73"/>
    </row>
    <row r="533" spans="3:32" s="61" customFormat="1" ht="12.75" customHeight="1" x14ac:dyDescent="0.2">
      <c r="C533" s="62"/>
      <c r="D533" s="62"/>
      <c r="E533" s="62"/>
      <c r="AE533" s="73"/>
      <c r="AF533" s="73"/>
    </row>
    <row r="534" spans="3:32" s="61" customFormat="1" ht="12.75" customHeight="1" x14ac:dyDescent="0.2">
      <c r="C534" s="62"/>
      <c r="D534" s="62"/>
      <c r="E534" s="62"/>
      <c r="AE534" s="73"/>
      <c r="AF534" s="73"/>
    </row>
    <row r="535" spans="3:32" s="61" customFormat="1" ht="12.75" customHeight="1" x14ac:dyDescent="0.2">
      <c r="C535" s="62"/>
      <c r="D535" s="62"/>
      <c r="E535" s="62"/>
      <c r="AE535" s="73"/>
      <c r="AF535" s="73"/>
    </row>
    <row r="536" spans="3:32" s="61" customFormat="1" ht="12.75" customHeight="1" x14ac:dyDescent="0.2">
      <c r="C536" s="62"/>
      <c r="D536" s="62"/>
      <c r="E536" s="62"/>
      <c r="AE536" s="73"/>
      <c r="AF536" s="73"/>
    </row>
    <row r="537" spans="3:32" s="61" customFormat="1" ht="12.75" customHeight="1" x14ac:dyDescent="0.2">
      <c r="C537" s="62"/>
      <c r="D537" s="62"/>
      <c r="E537" s="62"/>
      <c r="AE537" s="73"/>
      <c r="AF537" s="73"/>
    </row>
    <row r="538" spans="3:32" s="61" customFormat="1" ht="12.75" customHeight="1" x14ac:dyDescent="0.2">
      <c r="C538" s="62"/>
      <c r="D538" s="62"/>
      <c r="E538" s="62"/>
      <c r="AE538" s="73"/>
      <c r="AF538" s="73"/>
    </row>
    <row r="539" spans="3:32" s="61" customFormat="1" ht="12.75" customHeight="1" x14ac:dyDescent="0.2">
      <c r="C539" s="62"/>
      <c r="D539" s="62"/>
      <c r="E539" s="62"/>
      <c r="AE539" s="73"/>
      <c r="AF539" s="73"/>
    </row>
    <row r="540" spans="3:32" s="61" customFormat="1" ht="12.75" customHeight="1" x14ac:dyDescent="0.2">
      <c r="C540" s="62"/>
      <c r="D540" s="62"/>
      <c r="E540" s="62"/>
      <c r="AE540" s="73"/>
      <c r="AF540" s="73"/>
    </row>
    <row r="541" spans="3:32" s="61" customFormat="1" ht="12.75" customHeight="1" x14ac:dyDescent="0.2">
      <c r="C541" s="62"/>
      <c r="D541" s="62"/>
      <c r="E541" s="62"/>
      <c r="AE541" s="73"/>
      <c r="AF541" s="73"/>
    </row>
    <row r="542" spans="3:32" s="61" customFormat="1" ht="12.75" customHeight="1" x14ac:dyDescent="0.2">
      <c r="C542" s="62"/>
      <c r="D542" s="62"/>
      <c r="E542" s="62"/>
      <c r="AE542" s="73"/>
      <c r="AF542" s="73"/>
    </row>
    <row r="543" spans="3:32" s="61" customFormat="1" ht="12.75" customHeight="1" x14ac:dyDescent="0.2">
      <c r="C543" s="62"/>
      <c r="D543" s="62"/>
      <c r="E543" s="62"/>
      <c r="AE543" s="73"/>
      <c r="AF543" s="73"/>
    </row>
    <row r="544" spans="3:32" s="61" customFormat="1" ht="12.75" customHeight="1" x14ac:dyDescent="0.2">
      <c r="C544" s="62"/>
      <c r="D544" s="62"/>
      <c r="E544" s="62"/>
      <c r="AE544" s="73"/>
      <c r="AF544" s="73"/>
    </row>
    <row r="545" spans="3:32" s="61" customFormat="1" ht="12.75" customHeight="1" x14ac:dyDescent="0.2">
      <c r="C545" s="62"/>
      <c r="D545" s="62"/>
      <c r="E545" s="62"/>
      <c r="AE545" s="73"/>
      <c r="AF545" s="73"/>
    </row>
    <row r="546" spans="3:32" s="61" customFormat="1" ht="12.75" customHeight="1" x14ac:dyDescent="0.2">
      <c r="C546" s="62"/>
      <c r="D546" s="62"/>
      <c r="E546" s="62"/>
      <c r="AE546" s="73"/>
      <c r="AF546" s="73"/>
    </row>
    <row r="547" spans="3:32" s="61" customFormat="1" ht="12.75" customHeight="1" x14ac:dyDescent="0.2">
      <c r="C547" s="62"/>
      <c r="D547" s="62"/>
      <c r="E547" s="62"/>
      <c r="AE547" s="73"/>
      <c r="AF547" s="73"/>
    </row>
    <row r="548" spans="3:32" s="61" customFormat="1" ht="12.75" customHeight="1" x14ac:dyDescent="0.2">
      <c r="C548" s="62"/>
      <c r="D548" s="62"/>
      <c r="E548" s="62"/>
      <c r="AE548" s="73"/>
      <c r="AF548" s="73"/>
    </row>
    <row r="549" spans="3:32" s="61" customFormat="1" ht="12.75" customHeight="1" x14ac:dyDescent="0.2">
      <c r="C549" s="62"/>
      <c r="D549" s="62"/>
      <c r="E549" s="62"/>
      <c r="AE549" s="73"/>
      <c r="AF549" s="73"/>
    </row>
    <row r="550" spans="3:32" s="61" customFormat="1" ht="12.75" customHeight="1" x14ac:dyDescent="0.2">
      <c r="C550" s="62"/>
      <c r="D550" s="62"/>
      <c r="E550" s="62"/>
      <c r="AE550" s="73"/>
      <c r="AF550" s="73"/>
    </row>
    <row r="551" spans="3:32" s="61" customFormat="1" ht="12.75" customHeight="1" x14ac:dyDescent="0.2">
      <c r="C551" s="62"/>
      <c r="D551" s="62"/>
      <c r="E551" s="62"/>
      <c r="AE551" s="73"/>
      <c r="AF551" s="73"/>
    </row>
    <row r="552" spans="3:32" s="61" customFormat="1" ht="12.75" customHeight="1" x14ac:dyDescent="0.2">
      <c r="C552" s="62"/>
      <c r="D552" s="62"/>
      <c r="E552" s="62"/>
      <c r="AE552" s="73"/>
      <c r="AF552" s="73"/>
    </row>
    <row r="553" spans="3:32" s="61" customFormat="1" ht="12.75" customHeight="1" x14ac:dyDescent="0.2">
      <c r="C553" s="62"/>
      <c r="D553" s="62"/>
      <c r="E553" s="62"/>
      <c r="AE553" s="73"/>
      <c r="AF553" s="73"/>
    </row>
    <row r="554" spans="3:32" s="61" customFormat="1" ht="12.75" customHeight="1" x14ac:dyDescent="0.2">
      <c r="C554" s="62"/>
      <c r="D554" s="62"/>
      <c r="E554" s="62"/>
      <c r="AE554" s="73"/>
      <c r="AF554" s="73"/>
    </row>
    <row r="555" spans="3:32" s="61" customFormat="1" ht="12.75" customHeight="1" x14ac:dyDescent="0.2">
      <c r="C555" s="62"/>
      <c r="D555" s="62"/>
      <c r="E555" s="62"/>
      <c r="AE555" s="73"/>
      <c r="AF555" s="73"/>
    </row>
    <row r="556" spans="3:32" s="61" customFormat="1" ht="12.75" customHeight="1" x14ac:dyDescent="0.2">
      <c r="C556" s="62"/>
      <c r="D556" s="62"/>
      <c r="E556" s="62"/>
      <c r="AE556" s="73"/>
      <c r="AF556" s="73"/>
    </row>
    <row r="557" spans="3:32" s="61" customFormat="1" ht="12.75" customHeight="1" x14ac:dyDescent="0.2">
      <c r="C557" s="62"/>
      <c r="D557" s="62"/>
      <c r="E557" s="62"/>
      <c r="AE557" s="73"/>
      <c r="AF557" s="73"/>
    </row>
    <row r="558" spans="3:32" s="61" customFormat="1" ht="12.75" customHeight="1" x14ac:dyDescent="0.2">
      <c r="C558" s="62"/>
      <c r="D558" s="62"/>
      <c r="E558" s="62"/>
      <c r="AE558" s="73"/>
      <c r="AF558" s="73"/>
    </row>
    <row r="559" spans="3:32" s="61" customFormat="1" ht="12.75" customHeight="1" x14ac:dyDescent="0.2">
      <c r="C559" s="62"/>
      <c r="D559" s="62"/>
      <c r="E559" s="62"/>
      <c r="AE559" s="73"/>
      <c r="AF559" s="73"/>
    </row>
    <row r="560" spans="3:32" s="61" customFormat="1" ht="12.75" customHeight="1" x14ac:dyDescent="0.2">
      <c r="C560" s="62"/>
      <c r="D560" s="62"/>
      <c r="E560" s="62"/>
      <c r="AE560" s="73"/>
      <c r="AF560" s="73"/>
    </row>
    <row r="561" spans="3:32" s="61" customFormat="1" ht="12.75" customHeight="1" x14ac:dyDescent="0.2">
      <c r="C561" s="62"/>
      <c r="D561" s="62"/>
      <c r="E561" s="62"/>
      <c r="AE561" s="73"/>
      <c r="AF561" s="73"/>
    </row>
    <row r="562" spans="3:32" s="61" customFormat="1" ht="12.75" customHeight="1" x14ac:dyDescent="0.2">
      <c r="C562" s="62"/>
      <c r="D562" s="62"/>
      <c r="E562" s="62"/>
      <c r="AE562" s="73"/>
      <c r="AF562" s="73"/>
    </row>
    <row r="563" spans="3:32" s="61" customFormat="1" ht="12.75" customHeight="1" x14ac:dyDescent="0.2">
      <c r="C563" s="62"/>
      <c r="D563" s="62"/>
      <c r="E563" s="62"/>
      <c r="AE563" s="73"/>
      <c r="AF563" s="73"/>
    </row>
    <row r="564" spans="3:32" s="61" customFormat="1" ht="12.75" customHeight="1" x14ac:dyDescent="0.2">
      <c r="C564" s="62"/>
      <c r="D564" s="62"/>
      <c r="E564" s="62"/>
      <c r="AE564" s="73"/>
      <c r="AF564" s="73"/>
    </row>
    <row r="565" spans="3:32" s="61" customFormat="1" ht="12.75" customHeight="1" x14ac:dyDescent="0.2">
      <c r="C565" s="62"/>
      <c r="D565" s="62"/>
      <c r="E565" s="62"/>
      <c r="AE565" s="73"/>
      <c r="AF565" s="73"/>
    </row>
    <row r="566" spans="3:32" s="61" customFormat="1" ht="12.75" customHeight="1" x14ac:dyDescent="0.2">
      <c r="C566" s="62"/>
      <c r="D566" s="62"/>
      <c r="E566" s="62"/>
      <c r="AE566" s="73"/>
      <c r="AF566" s="73"/>
    </row>
    <row r="567" spans="3:32" s="61" customFormat="1" ht="12.75" customHeight="1" x14ac:dyDescent="0.2">
      <c r="C567" s="62"/>
      <c r="D567" s="62"/>
      <c r="E567" s="62"/>
      <c r="AE567" s="73"/>
      <c r="AF567" s="73"/>
    </row>
    <row r="568" spans="3:32" s="61" customFormat="1" ht="12.75" customHeight="1" x14ac:dyDescent="0.2">
      <c r="C568" s="62"/>
      <c r="D568" s="62"/>
      <c r="E568" s="62"/>
      <c r="AE568" s="73"/>
      <c r="AF568" s="73"/>
    </row>
    <row r="569" spans="3:32" s="61" customFormat="1" ht="12.75" customHeight="1" x14ac:dyDescent="0.2">
      <c r="C569" s="62"/>
      <c r="D569" s="62"/>
      <c r="E569" s="62"/>
      <c r="AE569" s="73"/>
      <c r="AF569" s="73"/>
    </row>
    <row r="570" spans="3:32" s="61" customFormat="1" ht="12.75" customHeight="1" x14ac:dyDescent="0.2">
      <c r="C570" s="62"/>
      <c r="D570" s="62"/>
      <c r="E570" s="62"/>
      <c r="AE570" s="73"/>
      <c r="AF570" s="73"/>
    </row>
    <row r="571" spans="3:32" s="61" customFormat="1" ht="12.75" customHeight="1" x14ac:dyDescent="0.2">
      <c r="C571" s="62"/>
      <c r="D571" s="62"/>
      <c r="E571" s="62"/>
      <c r="AE571" s="73"/>
      <c r="AF571" s="73"/>
    </row>
    <row r="572" spans="3:32" s="61" customFormat="1" ht="12.75" customHeight="1" x14ac:dyDescent="0.2">
      <c r="C572" s="62"/>
      <c r="D572" s="62"/>
      <c r="E572" s="62"/>
      <c r="AE572" s="73"/>
      <c r="AF572" s="73"/>
    </row>
    <row r="573" spans="3:32" s="61" customFormat="1" ht="12.75" customHeight="1" x14ac:dyDescent="0.2">
      <c r="C573" s="62"/>
      <c r="D573" s="62"/>
      <c r="E573" s="62"/>
      <c r="AE573" s="73"/>
      <c r="AF573" s="73"/>
    </row>
    <row r="574" spans="3:32" s="61" customFormat="1" ht="12.75" customHeight="1" x14ac:dyDescent="0.2">
      <c r="C574" s="62"/>
      <c r="D574" s="62"/>
      <c r="E574" s="62"/>
      <c r="AE574" s="73"/>
      <c r="AF574" s="73"/>
    </row>
    <row r="575" spans="3:32" s="61" customFormat="1" ht="12.75" customHeight="1" x14ac:dyDescent="0.2">
      <c r="C575" s="62"/>
      <c r="D575" s="62"/>
      <c r="E575" s="62"/>
      <c r="AE575" s="73"/>
      <c r="AF575" s="73"/>
    </row>
    <row r="576" spans="3:32" s="61" customFormat="1" ht="12.75" customHeight="1" x14ac:dyDescent="0.2">
      <c r="C576" s="62"/>
      <c r="D576" s="62"/>
      <c r="E576" s="62"/>
      <c r="AE576" s="73"/>
      <c r="AF576" s="73"/>
    </row>
    <row r="577" spans="3:32" s="61" customFormat="1" ht="12.75" customHeight="1" x14ac:dyDescent="0.2">
      <c r="C577" s="62"/>
      <c r="D577" s="62"/>
      <c r="E577" s="62"/>
      <c r="AE577" s="73"/>
      <c r="AF577" s="73"/>
    </row>
    <row r="578" spans="3:32" s="61" customFormat="1" ht="12.75" customHeight="1" x14ac:dyDescent="0.2">
      <c r="C578" s="62"/>
      <c r="D578" s="62"/>
      <c r="E578" s="62"/>
      <c r="AE578" s="73"/>
      <c r="AF578" s="73"/>
    </row>
    <row r="579" spans="3:32" s="61" customFormat="1" ht="12.75" customHeight="1" x14ac:dyDescent="0.2">
      <c r="C579" s="62"/>
      <c r="D579" s="62"/>
      <c r="E579" s="62"/>
      <c r="AE579" s="73"/>
      <c r="AF579" s="73"/>
    </row>
    <row r="580" spans="3:32" s="61" customFormat="1" ht="12.75" customHeight="1" x14ac:dyDescent="0.2">
      <c r="C580" s="62"/>
      <c r="D580" s="62"/>
      <c r="E580" s="62"/>
      <c r="AE580" s="73"/>
      <c r="AF580" s="73"/>
    </row>
    <row r="581" spans="3:32" s="61" customFormat="1" ht="12.75" customHeight="1" x14ac:dyDescent="0.2">
      <c r="C581" s="62"/>
      <c r="D581" s="62"/>
      <c r="E581" s="62"/>
      <c r="AE581" s="73"/>
      <c r="AF581" s="73"/>
    </row>
    <row r="582" spans="3:32" s="61" customFormat="1" ht="12.75" customHeight="1" x14ac:dyDescent="0.2">
      <c r="C582" s="62"/>
      <c r="D582" s="62"/>
      <c r="E582" s="62"/>
      <c r="AE582" s="73"/>
      <c r="AF582" s="73"/>
    </row>
    <row r="583" spans="3:32" s="61" customFormat="1" ht="12.75" customHeight="1" x14ac:dyDescent="0.2">
      <c r="C583" s="62"/>
      <c r="D583" s="62"/>
      <c r="E583" s="62"/>
      <c r="AE583" s="73"/>
      <c r="AF583" s="73"/>
    </row>
    <row r="584" spans="3:32" s="61" customFormat="1" ht="12.75" customHeight="1" x14ac:dyDescent="0.2">
      <c r="C584" s="62"/>
      <c r="D584" s="62"/>
      <c r="E584" s="62"/>
      <c r="AE584" s="73"/>
      <c r="AF584" s="73"/>
    </row>
    <row r="585" spans="3:32" s="61" customFormat="1" ht="12.75" customHeight="1" x14ac:dyDescent="0.2">
      <c r="C585" s="62"/>
      <c r="D585" s="62"/>
      <c r="E585" s="62"/>
      <c r="AE585" s="73"/>
      <c r="AF585" s="73"/>
    </row>
    <row r="586" spans="3:32" s="61" customFormat="1" ht="12.75" customHeight="1" x14ac:dyDescent="0.2">
      <c r="C586" s="62"/>
      <c r="D586" s="62"/>
      <c r="E586" s="62"/>
      <c r="AE586" s="73"/>
      <c r="AF586" s="73"/>
    </row>
    <row r="587" spans="3:32" s="61" customFormat="1" ht="12.75" customHeight="1" x14ac:dyDescent="0.2">
      <c r="C587" s="62"/>
      <c r="D587" s="62"/>
      <c r="E587" s="62"/>
      <c r="AE587" s="73"/>
      <c r="AF587" s="73"/>
    </row>
    <row r="588" spans="3:32" s="61" customFormat="1" ht="12.75" customHeight="1" x14ac:dyDescent="0.2">
      <c r="C588" s="62"/>
      <c r="D588" s="62"/>
      <c r="E588" s="62"/>
      <c r="AE588" s="73"/>
      <c r="AF588" s="73"/>
    </row>
    <row r="589" spans="3:32" s="61" customFormat="1" ht="12.75" customHeight="1" x14ac:dyDescent="0.2">
      <c r="C589" s="62"/>
      <c r="D589" s="62"/>
      <c r="E589" s="62"/>
      <c r="AE589" s="73"/>
      <c r="AF589" s="73"/>
    </row>
    <row r="590" spans="3:32" s="61" customFormat="1" ht="12.75" customHeight="1" x14ac:dyDescent="0.2">
      <c r="C590" s="62"/>
      <c r="D590" s="62"/>
      <c r="E590" s="62"/>
      <c r="AE590" s="73"/>
      <c r="AF590" s="73"/>
    </row>
    <row r="591" spans="3:32" s="61" customFormat="1" ht="12.75" customHeight="1" x14ac:dyDescent="0.2">
      <c r="C591" s="62"/>
      <c r="D591" s="62"/>
      <c r="E591" s="62"/>
      <c r="AE591" s="73"/>
      <c r="AF591" s="73"/>
    </row>
    <row r="592" spans="3:32" s="61" customFormat="1" ht="12.75" customHeight="1" x14ac:dyDescent="0.2">
      <c r="C592" s="62"/>
      <c r="D592" s="62"/>
      <c r="E592" s="62"/>
      <c r="AE592" s="73"/>
      <c r="AF592" s="73"/>
    </row>
    <row r="593" spans="3:32" s="61" customFormat="1" ht="12.75" customHeight="1" x14ac:dyDescent="0.2">
      <c r="C593" s="62"/>
      <c r="D593" s="62"/>
      <c r="E593" s="62"/>
      <c r="AE593" s="73"/>
      <c r="AF593" s="73"/>
    </row>
    <row r="594" spans="3:32" s="61" customFormat="1" ht="12.75" customHeight="1" x14ac:dyDescent="0.2">
      <c r="C594" s="62"/>
      <c r="D594" s="62"/>
      <c r="E594" s="62"/>
      <c r="AE594" s="73"/>
      <c r="AF594" s="73"/>
    </row>
    <row r="595" spans="3:32" s="61" customFormat="1" ht="12.75" customHeight="1" x14ac:dyDescent="0.2">
      <c r="C595" s="62"/>
      <c r="D595" s="62"/>
      <c r="E595" s="62"/>
      <c r="AE595" s="73"/>
      <c r="AF595" s="73"/>
    </row>
    <row r="596" spans="3:32" s="61" customFormat="1" ht="12.75" customHeight="1" x14ac:dyDescent="0.2">
      <c r="C596" s="62"/>
      <c r="D596" s="62"/>
      <c r="E596" s="62"/>
      <c r="AE596" s="73"/>
      <c r="AF596" s="73"/>
    </row>
    <row r="597" spans="3:32" s="61" customFormat="1" ht="12.75" customHeight="1" x14ac:dyDescent="0.2">
      <c r="C597" s="62"/>
      <c r="D597" s="62"/>
      <c r="E597" s="62"/>
      <c r="AE597" s="73"/>
      <c r="AF597" s="73"/>
    </row>
    <row r="598" spans="3:32" s="61" customFormat="1" ht="12.75" customHeight="1" x14ac:dyDescent="0.2">
      <c r="C598" s="62"/>
      <c r="D598" s="62"/>
      <c r="E598" s="62"/>
      <c r="AE598" s="73"/>
      <c r="AF598" s="73"/>
    </row>
    <row r="599" spans="3:32" s="61" customFormat="1" ht="12.75" customHeight="1" x14ac:dyDescent="0.2">
      <c r="C599" s="62"/>
      <c r="D599" s="62"/>
      <c r="E599" s="62"/>
      <c r="AE599" s="73"/>
      <c r="AF599" s="73"/>
    </row>
    <row r="600" spans="3:32" s="61" customFormat="1" ht="12.75" customHeight="1" x14ac:dyDescent="0.2">
      <c r="C600" s="62"/>
      <c r="D600" s="62"/>
      <c r="E600" s="62"/>
      <c r="AE600" s="73"/>
      <c r="AF600" s="73"/>
    </row>
    <row r="601" spans="3:32" s="61" customFormat="1" ht="12.75" customHeight="1" x14ac:dyDescent="0.2">
      <c r="C601" s="62"/>
      <c r="D601" s="62"/>
      <c r="E601" s="62"/>
      <c r="AE601" s="73"/>
      <c r="AF601" s="73"/>
    </row>
    <row r="602" spans="3:32" s="61" customFormat="1" ht="12.75" customHeight="1" x14ac:dyDescent="0.2">
      <c r="C602" s="62"/>
      <c r="D602" s="62"/>
      <c r="E602" s="62"/>
      <c r="AE602" s="73"/>
      <c r="AF602" s="73"/>
    </row>
    <row r="603" spans="3:32" s="61" customFormat="1" ht="12.75" customHeight="1" x14ac:dyDescent="0.2">
      <c r="C603" s="62"/>
      <c r="D603" s="62"/>
      <c r="E603" s="62"/>
      <c r="AE603" s="73"/>
      <c r="AF603" s="73"/>
    </row>
    <row r="604" spans="3:32" s="61" customFormat="1" ht="12.75" customHeight="1" x14ac:dyDescent="0.2">
      <c r="C604" s="62"/>
      <c r="D604" s="62"/>
      <c r="E604" s="62"/>
      <c r="AE604" s="73"/>
      <c r="AF604" s="73"/>
    </row>
    <row r="605" spans="3:32" s="61" customFormat="1" ht="12.75" customHeight="1" x14ac:dyDescent="0.2">
      <c r="C605" s="62"/>
      <c r="D605" s="62"/>
      <c r="E605" s="62"/>
      <c r="AE605" s="73"/>
      <c r="AF605" s="73"/>
    </row>
    <row r="606" spans="3:32" s="61" customFormat="1" ht="12.75" customHeight="1" x14ac:dyDescent="0.2">
      <c r="C606" s="62"/>
      <c r="D606" s="62"/>
      <c r="E606" s="62"/>
      <c r="AE606" s="73"/>
      <c r="AF606" s="73"/>
    </row>
    <row r="607" spans="3:32" s="61" customFormat="1" ht="12.75" customHeight="1" x14ac:dyDescent="0.2">
      <c r="C607" s="62"/>
      <c r="D607" s="62"/>
      <c r="E607" s="62"/>
      <c r="AE607" s="73"/>
      <c r="AF607" s="73"/>
    </row>
    <row r="608" spans="3:32" s="61" customFormat="1" ht="12.75" customHeight="1" x14ac:dyDescent="0.2">
      <c r="C608" s="62"/>
      <c r="D608" s="62"/>
      <c r="E608" s="62"/>
      <c r="AE608" s="73"/>
      <c r="AF608" s="73"/>
    </row>
    <row r="609" spans="3:32" s="61" customFormat="1" ht="12.75" customHeight="1" x14ac:dyDescent="0.2">
      <c r="C609" s="62"/>
      <c r="D609" s="62"/>
      <c r="E609" s="62"/>
      <c r="AE609" s="73"/>
      <c r="AF609" s="73"/>
    </row>
    <row r="610" spans="3:32" s="61" customFormat="1" ht="12.75" customHeight="1" x14ac:dyDescent="0.2">
      <c r="C610" s="62"/>
      <c r="D610" s="62"/>
      <c r="E610" s="62"/>
      <c r="AE610" s="73"/>
      <c r="AF610" s="73"/>
    </row>
    <row r="611" spans="3:32" s="61" customFormat="1" ht="12.75" customHeight="1" x14ac:dyDescent="0.2">
      <c r="C611" s="62"/>
      <c r="D611" s="62"/>
      <c r="E611" s="62"/>
      <c r="AE611" s="73"/>
      <c r="AF611" s="73"/>
    </row>
    <row r="612" spans="3:32" s="61" customFormat="1" ht="12.75" customHeight="1" x14ac:dyDescent="0.2">
      <c r="C612" s="62"/>
      <c r="D612" s="62"/>
      <c r="E612" s="62"/>
      <c r="AE612" s="73"/>
      <c r="AF612" s="73"/>
    </row>
    <row r="613" spans="3:32" s="61" customFormat="1" ht="12.75" customHeight="1" x14ac:dyDescent="0.2">
      <c r="C613" s="62"/>
      <c r="D613" s="62"/>
      <c r="E613" s="62"/>
      <c r="AE613" s="73"/>
      <c r="AF613" s="73"/>
    </row>
    <row r="614" spans="3:32" s="61" customFormat="1" ht="12.75" customHeight="1" x14ac:dyDescent="0.2">
      <c r="C614" s="62"/>
      <c r="D614" s="62"/>
      <c r="E614" s="62"/>
      <c r="AE614" s="73"/>
      <c r="AF614" s="73"/>
    </row>
    <row r="615" spans="3:32" s="61" customFormat="1" ht="12.75" customHeight="1" x14ac:dyDescent="0.2">
      <c r="C615" s="62"/>
      <c r="D615" s="62"/>
      <c r="E615" s="62"/>
      <c r="AE615" s="73"/>
      <c r="AF615" s="73"/>
    </row>
    <row r="616" spans="3:32" s="61" customFormat="1" ht="12.75" customHeight="1" x14ac:dyDescent="0.2">
      <c r="C616" s="62"/>
      <c r="D616" s="62"/>
      <c r="E616" s="62"/>
      <c r="AE616" s="73"/>
      <c r="AF616" s="73"/>
    </row>
    <row r="617" spans="3:32" s="61" customFormat="1" ht="12.75" customHeight="1" x14ac:dyDescent="0.2">
      <c r="C617" s="62"/>
      <c r="D617" s="62"/>
      <c r="E617" s="62"/>
      <c r="AE617" s="73"/>
      <c r="AF617" s="73"/>
    </row>
    <row r="618" spans="3:32" s="61" customFormat="1" ht="12.75" customHeight="1" x14ac:dyDescent="0.2">
      <c r="C618" s="62"/>
      <c r="D618" s="62"/>
      <c r="E618" s="62"/>
      <c r="AE618" s="73"/>
      <c r="AF618" s="73"/>
    </row>
    <row r="619" spans="3:32" s="61" customFormat="1" ht="12.75" customHeight="1" x14ac:dyDescent="0.2">
      <c r="C619" s="62"/>
      <c r="D619" s="62"/>
      <c r="E619" s="62"/>
      <c r="AE619" s="73"/>
      <c r="AF619" s="73"/>
    </row>
    <row r="620" spans="3:32" s="61" customFormat="1" ht="12.75" customHeight="1" x14ac:dyDescent="0.2">
      <c r="C620" s="62"/>
      <c r="D620" s="62"/>
      <c r="E620" s="62"/>
      <c r="AE620" s="73"/>
      <c r="AF620" s="73"/>
    </row>
    <row r="621" spans="3:32" s="61" customFormat="1" ht="12.75" customHeight="1" x14ac:dyDescent="0.2">
      <c r="C621" s="62"/>
      <c r="D621" s="62"/>
      <c r="E621" s="62"/>
      <c r="AE621" s="73"/>
      <c r="AF621" s="73"/>
    </row>
    <row r="622" spans="3:32" s="61" customFormat="1" ht="12.75" customHeight="1" x14ac:dyDescent="0.2">
      <c r="C622" s="62"/>
      <c r="D622" s="62"/>
      <c r="E622" s="62"/>
      <c r="AE622" s="73"/>
      <c r="AF622" s="73"/>
    </row>
    <row r="623" spans="3:32" s="61" customFormat="1" ht="12.75" customHeight="1" x14ac:dyDescent="0.2">
      <c r="C623" s="62"/>
      <c r="D623" s="62"/>
      <c r="E623" s="62"/>
      <c r="AE623" s="73"/>
      <c r="AF623" s="73"/>
    </row>
    <row r="624" spans="3:32" s="61" customFormat="1" ht="12.75" customHeight="1" x14ac:dyDescent="0.2">
      <c r="C624" s="62"/>
      <c r="D624" s="62"/>
      <c r="E624" s="62"/>
      <c r="AE624" s="73"/>
      <c r="AF624" s="73"/>
    </row>
    <row r="625" spans="3:32" s="61" customFormat="1" ht="12.75" customHeight="1" x14ac:dyDescent="0.2">
      <c r="C625" s="62"/>
      <c r="D625" s="62"/>
      <c r="E625" s="62"/>
      <c r="AE625" s="73"/>
      <c r="AF625" s="73"/>
    </row>
    <row r="626" spans="3:32" s="61" customFormat="1" ht="12.75" customHeight="1" x14ac:dyDescent="0.2">
      <c r="C626" s="62"/>
      <c r="D626" s="62"/>
      <c r="E626" s="62"/>
      <c r="AE626" s="73"/>
      <c r="AF626" s="73"/>
    </row>
    <row r="627" spans="3:32" s="61" customFormat="1" ht="12.75" customHeight="1" x14ac:dyDescent="0.2">
      <c r="C627" s="62"/>
      <c r="D627" s="62"/>
      <c r="E627" s="62"/>
      <c r="AE627" s="73"/>
      <c r="AF627" s="73"/>
    </row>
    <row r="628" spans="3:32" s="61" customFormat="1" ht="12.75" customHeight="1" x14ac:dyDescent="0.2">
      <c r="C628" s="62"/>
      <c r="D628" s="62"/>
      <c r="E628" s="62"/>
      <c r="AE628" s="73"/>
      <c r="AF628" s="73"/>
    </row>
    <row r="629" spans="3:32" s="61" customFormat="1" ht="12.75" customHeight="1" x14ac:dyDescent="0.2">
      <c r="C629" s="62"/>
      <c r="D629" s="62"/>
      <c r="E629" s="62"/>
      <c r="AE629" s="73"/>
      <c r="AF629" s="73"/>
    </row>
    <row r="630" spans="3:32" s="61" customFormat="1" ht="12.75" customHeight="1" x14ac:dyDescent="0.2">
      <c r="C630" s="62"/>
      <c r="D630" s="62"/>
      <c r="E630" s="62"/>
      <c r="AE630" s="73"/>
      <c r="AF630" s="73"/>
    </row>
    <row r="631" spans="3:32" s="61" customFormat="1" ht="12.75" customHeight="1" x14ac:dyDescent="0.2">
      <c r="C631" s="62"/>
      <c r="D631" s="62"/>
      <c r="E631" s="62"/>
      <c r="AE631" s="73"/>
      <c r="AF631" s="73"/>
    </row>
    <row r="632" spans="3:32" s="61" customFormat="1" ht="12.75" customHeight="1" x14ac:dyDescent="0.2">
      <c r="C632" s="62"/>
      <c r="D632" s="62"/>
      <c r="E632" s="62"/>
      <c r="AE632" s="73"/>
      <c r="AF632" s="73"/>
    </row>
    <row r="633" spans="3:32" s="61" customFormat="1" ht="12.75" customHeight="1" x14ac:dyDescent="0.2">
      <c r="C633" s="62"/>
      <c r="D633" s="62"/>
      <c r="E633" s="62"/>
      <c r="AE633" s="73"/>
      <c r="AF633" s="73"/>
    </row>
    <row r="634" spans="3:32" s="61" customFormat="1" ht="12.75" customHeight="1" x14ac:dyDescent="0.2">
      <c r="C634" s="62"/>
      <c r="D634" s="62"/>
      <c r="E634" s="62"/>
      <c r="AE634" s="73"/>
      <c r="AF634" s="73"/>
    </row>
    <row r="635" spans="3:32" s="61" customFormat="1" ht="12.75" customHeight="1" x14ac:dyDescent="0.2">
      <c r="C635" s="62"/>
      <c r="D635" s="62"/>
      <c r="E635" s="62"/>
      <c r="AE635" s="73"/>
      <c r="AF635" s="73"/>
    </row>
    <row r="636" spans="3:32" s="61" customFormat="1" ht="12.75" customHeight="1" x14ac:dyDescent="0.2">
      <c r="C636" s="62"/>
      <c r="D636" s="62"/>
      <c r="E636" s="62"/>
      <c r="AE636" s="73"/>
      <c r="AF636" s="73"/>
    </row>
    <row r="637" spans="3:32" s="61" customFormat="1" ht="12.75" customHeight="1" x14ac:dyDescent="0.2">
      <c r="C637" s="62"/>
      <c r="D637" s="62"/>
      <c r="E637" s="62"/>
      <c r="AE637" s="73"/>
      <c r="AF637" s="73"/>
    </row>
    <row r="638" spans="3:32" s="61" customFormat="1" ht="12.75" customHeight="1" x14ac:dyDescent="0.2">
      <c r="C638" s="62"/>
      <c r="D638" s="62"/>
      <c r="E638" s="62"/>
      <c r="AE638" s="73"/>
      <c r="AF638" s="73"/>
    </row>
    <row r="639" spans="3:32" s="61" customFormat="1" ht="12.75" customHeight="1" x14ac:dyDescent="0.2">
      <c r="C639" s="62"/>
      <c r="D639" s="62"/>
      <c r="E639" s="62"/>
      <c r="AE639" s="73"/>
      <c r="AF639" s="73"/>
    </row>
    <row r="640" spans="3:32" s="61" customFormat="1" ht="12.75" customHeight="1" x14ac:dyDescent="0.2">
      <c r="C640" s="62"/>
      <c r="D640" s="62"/>
      <c r="E640" s="62"/>
      <c r="AE640" s="73"/>
      <c r="AF640" s="73"/>
    </row>
    <row r="641" spans="3:32" s="61" customFormat="1" ht="12.75" customHeight="1" x14ac:dyDescent="0.2">
      <c r="C641" s="62"/>
      <c r="D641" s="62"/>
      <c r="E641" s="62"/>
      <c r="AE641" s="73"/>
      <c r="AF641" s="73"/>
    </row>
    <row r="642" spans="3:32" s="61" customFormat="1" ht="12.75" customHeight="1" x14ac:dyDescent="0.2">
      <c r="C642" s="62"/>
      <c r="D642" s="62"/>
      <c r="E642" s="62"/>
      <c r="AE642" s="73"/>
      <c r="AF642" s="73"/>
    </row>
    <row r="643" spans="3:32" s="61" customFormat="1" ht="12.75" customHeight="1" x14ac:dyDescent="0.2">
      <c r="C643" s="62"/>
      <c r="D643" s="62"/>
      <c r="E643" s="62"/>
      <c r="AE643" s="73"/>
      <c r="AF643" s="73"/>
    </row>
    <row r="644" spans="3:32" s="61" customFormat="1" ht="12.75" customHeight="1" x14ac:dyDescent="0.2">
      <c r="C644" s="62"/>
      <c r="D644" s="62"/>
      <c r="E644" s="62"/>
      <c r="AE644" s="73"/>
      <c r="AF644" s="73"/>
    </row>
    <row r="645" spans="3:32" s="61" customFormat="1" ht="12.75" customHeight="1" x14ac:dyDescent="0.2">
      <c r="C645" s="62"/>
      <c r="D645" s="62"/>
      <c r="E645" s="62"/>
      <c r="AE645" s="73"/>
      <c r="AF645" s="73"/>
    </row>
    <row r="646" spans="3:32" s="61" customFormat="1" ht="12.75" customHeight="1" x14ac:dyDescent="0.2">
      <c r="C646" s="62"/>
      <c r="D646" s="62"/>
      <c r="E646" s="62"/>
      <c r="AE646" s="73"/>
      <c r="AF646" s="73"/>
    </row>
    <row r="647" spans="3:32" s="61" customFormat="1" ht="12.75" customHeight="1" x14ac:dyDescent="0.2">
      <c r="C647" s="62"/>
      <c r="D647" s="62"/>
      <c r="E647" s="62"/>
      <c r="AE647" s="73"/>
      <c r="AF647" s="73"/>
    </row>
    <row r="648" spans="3:32" s="61" customFormat="1" ht="12.75" customHeight="1" x14ac:dyDescent="0.2">
      <c r="C648" s="62"/>
      <c r="D648" s="62"/>
      <c r="E648" s="62"/>
      <c r="AE648" s="73"/>
      <c r="AF648" s="73"/>
    </row>
    <row r="649" spans="3:32" s="61" customFormat="1" ht="12.75" customHeight="1" x14ac:dyDescent="0.2">
      <c r="C649" s="62"/>
      <c r="D649" s="62"/>
      <c r="E649" s="62"/>
      <c r="AE649" s="73"/>
      <c r="AF649" s="73"/>
    </row>
    <row r="650" spans="3:32" s="61" customFormat="1" ht="12.75" customHeight="1" x14ac:dyDescent="0.2">
      <c r="C650" s="62"/>
      <c r="D650" s="62"/>
      <c r="E650" s="62"/>
      <c r="AE650" s="73"/>
      <c r="AF650" s="73"/>
    </row>
    <row r="651" spans="3:32" s="61" customFormat="1" ht="12.75" customHeight="1" x14ac:dyDescent="0.2">
      <c r="C651" s="62"/>
      <c r="D651" s="62"/>
      <c r="E651" s="62"/>
      <c r="AE651" s="73"/>
      <c r="AF651" s="73"/>
    </row>
    <row r="652" spans="3:32" s="61" customFormat="1" ht="12.75" customHeight="1" x14ac:dyDescent="0.2">
      <c r="C652" s="62"/>
      <c r="D652" s="62"/>
      <c r="E652" s="62"/>
      <c r="AE652" s="73"/>
      <c r="AF652" s="73"/>
    </row>
    <row r="653" spans="3:32" s="61" customFormat="1" ht="12.75" customHeight="1" x14ac:dyDescent="0.2">
      <c r="C653" s="62"/>
      <c r="D653" s="62"/>
      <c r="E653" s="62"/>
      <c r="AE653" s="73"/>
      <c r="AF653" s="73"/>
    </row>
    <row r="654" spans="3:32" s="61" customFormat="1" ht="12.75" customHeight="1" x14ac:dyDescent="0.2">
      <c r="C654" s="62"/>
      <c r="D654" s="62"/>
      <c r="E654" s="62"/>
      <c r="AE654" s="73"/>
      <c r="AF654" s="73"/>
    </row>
    <row r="655" spans="3:32" s="61" customFormat="1" ht="12.75" customHeight="1" x14ac:dyDescent="0.2">
      <c r="C655" s="62"/>
      <c r="D655" s="62"/>
      <c r="E655" s="62"/>
      <c r="AE655" s="73"/>
      <c r="AF655" s="73"/>
    </row>
    <row r="656" spans="3:32" s="61" customFormat="1" ht="12.75" customHeight="1" x14ac:dyDescent="0.2">
      <c r="C656" s="62"/>
      <c r="D656" s="62"/>
      <c r="E656" s="62"/>
      <c r="AE656" s="73"/>
      <c r="AF656" s="73"/>
    </row>
    <row r="657" spans="3:32" s="61" customFormat="1" ht="12.75" customHeight="1" x14ac:dyDescent="0.2">
      <c r="C657" s="62"/>
      <c r="D657" s="62"/>
      <c r="E657" s="62"/>
      <c r="AE657" s="73"/>
      <c r="AF657" s="73"/>
    </row>
    <row r="658" spans="3:32" s="61" customFormat="1" ht="12.75" customHeight="1" x14ac:dyDescent="0.2">
      <c r="C658" s="62"/>
      <c r="D658" s="62"/>
      <c r="E658" s="62"/>
      <c r="AE658" s="73"/>
      <c r="AF658" s="73"/>
    </row>
    <row r="659" spans="3:32" s="61" customFormat="1" ht="12.75" customHeight="1" x14ac:dyDescent="0.2">
      <c r="C659" s="62"/>
      <c r="D659" s="62"/>
      <c r="E659" s="62"/>
      <c r="AE659" s="73"/>
      <c r="AF659" s="73"/>
    </row>
    <row r="660" spans="3:32" s="61" customFormat="1" ht="12.75" customHeight="1" x14ac:dyDescent="0.2">
      <c r="C660" s="62"/>
      <c r="D660" s="62"/>
      <c r="E660" s="62"/>
      <c r="AE660" s="73"/>
      <c r="AF660" s="73"/>
    </row>
    <row r="661" spans="3:32" s="61" customFormat="1" ht="12.75" customHeight="1" x14ac:dyDescent="0.2">
      <c r="C661" s="62"/>
      <c r="D661" s="62"/>
      <c r="E661" s="62"/>
      <c r="AE661" s="73"/>
      <c r="AF661" s="73"/>
    </row>
    <row r="662" spans="3:32" s="61" customFormat="1" ht="12.75" customHeight="1" x14ac:dyDescent="0.2">
      <c r="C662" s="62"/>
      <c r="D662" s="62"/>
      <c r="E662" s="62"/>
      <c r="AE662" s="73"/>
      <c r="AF662" s="73"/>
    </row>
    <row r="663" spans="3:32" s="61" customFormat="1" ht="12.75" customHeight="1" x14ac:dyDescent="0.2">
      <c r="C663" s="62"/>
      <c r="D663" s="62"/>
      <c r="E663" s="62"/>
      <c r="AE663" s="73"/>
      <c r="AF663" s="73"/>
    </row>
    <row r="664" spans="3:32" s="61" customFormat="1" ht="12.75" customHeight="1" x14ac:dyDescent="0.2">
      <c r="C664" s="62"/>
      <c r="D664" s="62"/>
      <c r="E664" s="62"/>
      <c r="AE664" s="73"/>
      <c r="AF664" s="73"/>
    </row>
    <row r="665" spans="3:32" s="61" customFormat="1" ht="12.75" customHeight="1" x14ac:dyDescent="0.2">
      <c r="C665" s="62"/>
      <c r="D665" s="62"/>
      <c r="E665" s="62"/>
      <c r="AE665" s="73"/>
      <c r="AF665" s="73"/>
    </row>
    <row r="666" spans="3:32" s="61" customFormat="1" ht="12.75" customHeight="1" x14ac:dyDescent="0.2">
      <c r="C666" s="62"/>
      <c r="D666" s="62"/>
      <c r="E666" s="62"/>
      <c r="AE666" s="73"/>
      <c r="AF666" s="73"/>
    </row>
    <row r="667" spans="3:32" s="61" customFormat="1" ht="12.75" customHeight="1" x14ac:dyDescent="0.2">
      <c r="C667" s="62"/>
      <c r="D667" s="62"/>
      <c r="E667" s="62"/>
      <c r="AE667" s="73"/>
      <c r="AF667" s="73"/>
    </row>
    <row r="668" spans="3:32" s="61" customFormat="1" ht="12.75" customHeight="1" x14ac:dyDescent="0.2">
      <c r="C668" s="62"/>
      <c r="D668" s="62"/>
      <c r="E668" s="62"/>
      <c r="AE668" s="73"/>
      <c r="AF668" s="73"/>
    </row>
    <row r="669" spans="3:32" s="61" customFormat="1" ht="12.75" customHeight="1" x14ac:dyDescent="0.2">
      <c r="C669" s="62"/>
      <c r="D669" s="62"/>
      <c r="E669" s="62"/>
      <c r="AE669" s="73"/>
      <c r="AF669" s="73"/>
    </row>
    <row r="670" spans="3:32" s="61" customFormat="1" ht="12.75" customHeight="1" x14ac:dyDescent="0.2">
      <c r="C670" s="62"/>
      <c r="D670" s="62"/>
      <c r="E670" s="62"/>
      <c r="AE670" s="73"/>
      <c r="AF670" s="73"/>
    </row>
    <row r="671" spans="3:32" s="61" customFormat="1" ht="12.75" customHeight="1" x14ac:dyDescent="0.2">
      <c r="C671" s="62"/>
      <c r="D671" s="62"/>
      <c r="E671" s="62"/>
      <c r="AE671" s="73"/>
      <c r="AF671" s="73"/>
    </row>
    <row r="672" spans="3:32" s="61" customFormat="1" ht="12.75" customHeight="1" x14ac:dyDescent="0.2">
      <c r="C672" s="62"/>
      <c r="D672" s="62"/>
      <c r="E672" s="62"/>
      <c r="AE672" s="73"/>
      <c r="AF672" s="73"/>
    </row>
    <row r="673" spans="3:32" s="61" customFormat="1" ht="12.75" customHeight="1" x14ac:dyDescent="0.2">
      <c r="C673" s="62"/>
      <c r="D673" s="62"/>
      <c r="E673" s="62"/>
      <c r="AE673" s="73"/>
      <c r="AF673" s="73"/>
    </row>
    <row r="674" spans="3:32" s="61" customFormat="1" ht="12.75" customHeight="1" x14ac:dyDescent="0.2">
      <c r="C674" s="62"/>
      <c r="D674" s="62"/>
      <c r="E674" s="62"/>
      <c r="AE674" s="73"/>
      <c r="AF674" s="73"/>
    </row>
    <row r="675" spans="3:32" s="61" customFormat="1" ht="12.75" customHeight="1" x14ac:dyDescent="0.2">
      <c r="C675" s="62"/>
      <c r="D675" s="62"/>
      <c r="E675" s="62"/>
      <c r="AE675" s="73"/>
      <c r="AF675" s="73"/>
    </row>
    <row r="676" spans="3:32" s="61" customFormat="1" ht="12.75" customHeight="1" x14ac:dyDescent="0.2">
      <c r="C676" s="62"/>
      <c r="D676" s="62"/>
      <c r="E676" s="62"/>
      <c r="AE676" s="73"/>
      <c r="AF676" s="73"/>
    </row>
    <row r="677" spans="3:32" s="61" customFormat="1" ht="12.75" customHeight="1" x14ac:dyDescent="0.2">
      <c r="C677" s="62"/>
      <c r="D677" s="62"/>
      <c r="E677" s="62"/>
      <c r="AE677" s="73"/>
      <c r="AF677" s="73"/>
    </row>
    <row r="678" spans="3:32" s="61" customFormat="1" ht="12.75" customHeight="1" x14ac:dyDescent="0.2">
      <c r="C678" s="62"/>
      <c r="D678" s="62"/>
      <c r="E678" s="62"/>
      <c r="AE678" s="73"/>
      <c r="AF678" s="73"/>
    </row>
    <row r="679" spans="3:32" s="61" customFormat="1" ht="12.75" customHeight="1" x14ac:dyDescent="0.2">
      <c r="C679" s="62"/>
      <c r="D679" s="62"/>
      <c r="E679" s="62"/>
      <c r="AE679" s="73"/>
      <c r="AF679" s="73"/>
    </row>
    <row r="680" spans="3:32" s="61" customFormat="1" ht="12.75" customHeight="1" x14ac:dyDescent="0.2">
      <c r="C680" s="62"/>
      <c r="D680" s="62"/>
      <c r="E680" s="62"/>
      <c r="AE680" s="73"/>
      <c r="AF680" s="73"/>
    </row>
    <row r="681" spans="3:32" s="61" customFormat="1" ht="12.75" customHeight="1" x14ac:dyDescent="0.2">
      <c r="C681" s="62"/>
      <c r="D681" s="62"/>
      <c r="E681" s="62"/>
      <c r="AE681" s="73"/>
      <c r="AF681" s="73"/>
    </row>
    <row r="682" spans="3:32" s="61" customFormat="1" ht="12.75" customHeight="1" x14ac:dyDescent="0.2">
      <c r="C682" s="62"/>
      <c r="D682" s="62"/>
      <c r="E682" s="62"/>
      <c r="AE682" s="73"/>
      <c r="AF682" s="73"/>
    </row>
    <row r="683" spans="3:32" s="61" customFormat="1" ht="12.75" customHeight="1" x14ac:dyDescent="0.2">
      <c r="C683" s="62"/>
      <c r="D683" s="62"/>
      <c r="E683" s="62"/>
      <c r="AE683" s="73"/>
      <c r="AF683" s="73"/>
    </row>
    <row r="684" spans="3:32" s="61" customFormat="1" ht="12.75" customHeight="1" x14ac:dyDescent="0.2">
      <c r="C684" s="62"/>
      <c r="D684" s="62"/>
      <c r="E684" s="62"/>
      <c r="AE684" s="73"/>
      <c r="AF684" s="73"/>
    </row>
    <row r="685" spans="3:32" s="61" customFormat="1" ht="12.75" customHeight="1" x14ac:dyDescent="0.2">
      <c r="C685" s="62"/>
      <c r="D685" s="62"/>
      <c r="E685" s="62"/>
      <c r="AE685" s="73"/>
      <c r="AF685" s="73"/>
    </row>
    <row r="686" spans="3:32" s="61" customFormat="1" ht="12.75" customHeight="1" x14ac:dyDescent="0.2">
      <c r="C686" s="62"/>
      <c r="D686" s="62"/>
      <c r="E686" s="62"/>
      <c r="AE686" s="73"/>
      <c r="AF686" s="73"/>
    </row>
    <row r="687" spans="3:32" s="61" customFormat="1" ht="12.75" customHeight="1" x14ac:dyDescent="0.2">
      <c r="C687" s="62"/>
      <c r="D687" s="62"/>
      <c r="E687" s="62"/>
      <c r="AE687" s="73"/>
      <c r="AF687" s="73"/>
    </row>
    <row r="688" spans="3:32" s="61" customFormat="1" ht="12.75" customHeight="1" x14ac:dyDescent="0.2">
      <c r="C688" s="62"/>
      <c r="D688" s="62"/>
      <c r="E688" s="62"/>
      <c r="AE688" s="73"/>
      <c r="AF688" s="73"/>
    </row>
    <row r="689" spans="3:32" s="61" customFormat="1" ht="12.75" customHeight="1" x14ac:dyDescent="0.2">
      <c r="C689" s="62"/>
      <c r="D689" s="62"/>
      <c r="E689" s="62"/>
      <c r="AE689" s="73"/>
      <c r="AF689" s="73"/>
    </row>
    <row r="690" spans="3:32" s="61" customFormat="1" ht="12.75" customHeight="1" x14ac:dyDescent="0.2">
      <c r="C690" s="62"/>
      <c r="D690" s="62"/>
      <c r="E690" s="62"/>
      <c r="AE690" s="73"/>
      <c r="AF690" s="73"/>
    </row>
    <row r="691" spans="3:32" s="61" customFormat="1" ht="12.75" customHeight="1" x14ac:dyDescent="0.2">
      <c r="C691" s="62"/>
      <c r="D691" s="62"/>
      <c r="E691" s="62"/>
      <c r="AE691" s="73"/>
      <c r="AF691" s="73"/>
    </row>
    <row r="692" spans="3:32" s="61" customFormat="1" ht="12.75" customHeight="1" x14ac:dyDescent="0.2">
      <c r="C692" s="62"/>
      <c r="D692" s="62"/>
      <c r="E692" s="62"/>
      <c r="AE692" s="73"/>
      <c r="AF692" s="73"/>
    </row>
    <row r="693" spans="3:32" s="61" customFormat="1" ht="12.75" customHeight="1" x14ac:dyDescent="0.2">
      <c r="C693" s="62"/>
      <c r="D693" s="62"/>
      <c r="E693" s="62"/>
      <c r="AE693" s="73"/>
      <c r="AF693" s="73"/>
    </row>
    <row r="694" spans="3:32" s="61" customFormat="1" ht="12.75" customHeight="1" x14ac:dyDescent="0.2">
      <c r="C694" s="62"/>
      <c r="D694" s="62"/>
      <c r="E694" s="62"/>
      <c r="AE694" s="73"/>
      <c r="AF694" s="73"/>
    </row>
    <row r="695" spans="3:32" s="61" customFormat="1" ht="12.75" customHeight="1" x14ac:dyDescent="0.2">
      <c r="C695" s="62"/>
      <c r="D695" s="62"/>
      <c r="E695" s="62"/>
      <c r="AE695" s="73"/>
      <c r="AF695" s="73"/>
    </row>
    <row r="696" spans="3:32" s="61" customFormat="1" ht="12.75" customHeight="1" x14ac:dyDescent="0.2">
      <c r="C696" s="62"/>
      <c r="D696" s="62"/>
      <c r="E696" s="62"/>
      <c r="AE696" s="73"/>
      <c r="AF696" s="73"/>
    </row>
    <row r="697" spans="3:32" s="61" customFormat="1" ht="12.75" customHeight="1" x14ac:dyDescent="0.2">
      <c r="C697" s="62"/>
      <c r="D697" s="62"/>
      <c r="E697" s="62"/>
      <c r="AE697" s="73"/>
      <c r="AF697" s="73"/>
    </row>
    <row r="698" spans="3:32" s="61" customFormat="1" ht="12.75" customHeight="1" x14ac:dyDescent="0.2">
      <c r="C698" s="62"/>
      <c r="D698" s="62"/>
      <c r="E698" s="62"/>
      <c r="AE698" s="73"/>
      <c r="AF698" s="73"/>
    </row>
    <row r="699" spans="3:32" s="61" customFormat="1" ht="12.75" customHeight="1" x14ac:dyDescent="0.2">
      <c r="C699" s="62"/>
      <c r="D699" s="62"/>
      <c r="E699" s="62"/>
      <c r="AE699" s="73"/>
      <c r="AF699" s="73"/>
    </row>
    <row r="700" spans="3:32" s="61" customFormat="1" ht="12.75" customHeight="1" x14ac:dyDescent="0.2">
      <c r="C700" s="62"/>
      <c r="D700" s="62"/>
      <c r="E700" s="62"/>
      <c r="AE700" s="73"/>
      <c r="AF700" s="73"/>
    </row>
    <row r="701" spans="3:32" s="61" customFormat="1" ht="12.75" customHeight="1" x14ac:dyDescent="0.2">
      <c r="C701" s="62"/>
      <c r="D701" s="62"/>
      <c r="E701" s="62"/>
      <c r="AE701" s="73"/>
      <c r="AF701" s="73"/>
    </row>
    <row r="702" spans="3:32" s="61" customFormat="1" ht="12.75" customHeight="1" x14ac:dyDescent="0.2">
      <c r="C702" s="62"/>
      <c r="D702" s="62"/>
      <c r="E702" s="62"/>
      <c r="AE702" s="73"/>
      <c r="AF702" s="73"/>
    </row>
    <row r="703" spans="3:32" s="61" customFormat="1" ht="12.75" customHeight="1" x14ac:dyDescent="0.2">
      <c r="C703" s="62"/>
      <c r="D703" s="62"/>
      <c r="E703" s="62"/>
      <c r="AE703" s="73"/>
      <c r="AF703" s="73"/>
    </row>
    <row r="704" spans="3:32" s="61" customFormat="1" ht="12.75" customHeight="1" x14ac:dyDescent="0.2">
      <c r="C704" s="62"/>
      <c r="D704" s="62"/>
      <c r="E704" s="62"/>
      <c r="AE704" s="73"/>
      <c r="AF704" s="73"/>
    </row>
    <row r="705" spans="3:32" s="61" customFormat="1" ht="12.75" customHeight="1" x14ac:dyDescent="0.2">
      <c r="C705" s="62"/>
      <c r="D705" s="62"/>
      <c r="E705" s="62"/>
      <c r="AE705" s="73"/>
      <c r="AF705" s="73"/>
    </row>
    <row r="706" spans="3:32" s="61" customFormat="1" ht="12.75" customHeight="1" x14ac:dyDescent="0.2">
      <c r="C706" s="62"/>
      <c r="D706" s="62"/>
      <c r="E706" s="62"/>
      <c r="AE706" s="73"/>
      <c r="AF706" s="73"/>
    </row>
    <row r="707" spans="3:32" s="61" customFormat="1" ht="12.75" customHeight="1" x14ac:dyDescent="0.2">
      <c r="C707" s="62"/>
      <c r="D707" s="62"/>
      <c r="E707" s="62"/>
      <c r="AE707" s="73"/>
      <c r="AF707" s="73"/>
    </row>
    <row r="708" spans="3:32" s="61" customFormat="1" ht="12.75" customHeight="1" x14ac:dyDescent="0.2">
      <c r="C708" s="62"/>
      <c r="D708" s="62"/>
      <c r="E708" s="62"/>
      <c r="AE708" s="73"/>
      <c r="AF708" s="73"/>
    </row>
    <row r="709" spans="3:32" s="61" customFormat="1" ht="12.75" customHeight="1" x14ac:dyDescent="0.2">
      <c r="C709" s="62"/>
      <c r="D709" s="62"/>
      <c r="E709" s="62"/>
      <c r="AE709" s="73"/>
      <c r="AF709" s="73"/>
    </row>
    <row r="710" spans="3:32" s="61" customFormat="1" ht="12.75" customHeight="1" x14ac:dyDescent="0.2">
      <c r="C710" s="62"/>
      <c r="D710" s="62"/>
      <c r="E710" s="62"/>
      <c r="AE710" s="73"/>
      <c r="AF710" s="73"/>
    </row>
    <row r="711" spans="3:32" s="61" customFormat="1" ht="12.75" customHeight="1" x14ac:dyDescent="0.2">
      <c r="C711" s="62"/>
      <c r="D711" s="62"/>
      <c r="E711" s="62"/>
      <c r="AE711" s="73"/>
      <c r="AF711" s="73"/>
    </row>
    <row r="712" spans="3:32" s="61" customFormat="1" ht="12.75" customHeight="1" x14ac:dyDescent="0.2">
      <c r="C712" s="62"/>
      <c r="D712" s="62"/>
      <c r="E712" s="62"/>
      <c r="AE712" s="73"/>
      <c r="AF712" s="73"/>
    </row>
    <row r="713" spans="3:32" s="61" customFormat="1" ht="12.75" customHeight="1" x14ac:dyDescent="0.2">
      <c r="C713" s="62"/>
      <c r="D713" s="62"/>
      <c r="E713" s="62"/>
      <c r="AE713" s="73"/>
      <c r="AF713" s="73"/>
    </row>
    <row r="714" spans="3:32" s="61" customFormat="1" ht="12.75" customHeight="1" x14ac:dyDescent="0.2">
      <c r="C714" s="62"/>
      <c r="D714" s="62"/>
      <c r="E714" s="62"/>
      <c r="AE714" s="73"/>
      <c r="AF714" s="73"/>
    </row>
    <row r="715" spans="3:32" s="61" customFormat="1" ht="12.75" customHeight="1" x14ac:dyDescent="0.2">
      <c r="C715" s="62"/>
      <c r="D715" s="62"/>
      <c r="E715" s="62"/>
      <c r="AE715" s="73"/>
      <c r="AF715" s="73"/>
    </row>
    <row r="716" spans="3:32" s="61" customFormat="1" ht="12.75" customHeight="1" x14ac:dyDescent="0.2">
      <c r="C716" s="62"/>
      <c r="D716" s="62"/>
      <c r="E716" s="62"/>
      <c r="AE716" s="73"/>
      <c r="AF716" s="73"/>
    </row>
    <row r="717" spans="3:32" s="61" customFormat="1" ht="12.75" customHeight="1" x14ac:dyDescent="0.2">
      <c r="C717" s="62"/>
      <c r="D717" s="62"/>
      <c r="E717" s="62"/>
      <c r="AE717" s="73"/>
      <c r="AF717" s="73"/>
    </row>
    <row r="718" spans="3:32" s="61" customFormat="1" ht="12.75" customHeight="1" x14ac:dyDescent="0.2">
      <c r="C718" s="62"/>
      <c r="D718" s="62"/>
      <c r="E718" s="62"/>
      <c r="AE718" s="73"/>
      <c r="AF718" s="73"/>
    </row>
    <row r="719" spans="3:32" s="61" customFormat="1" ht="12.75" customHeight="1" x14ac:dyDescent="0.2">
      <c r="C719" s="62"/>
      <c r="D719" s="62"/>
      <c r="E719" s="62"/>
      <c r="AE719" s="73"/>
      <c r="AF719" s="73"/>
    </row>
    <row r="720" spans="3:32" s="61" customFormat="1" ht="12.75" customHeight="1" x14ac:dyDescent="0.2">
      <c r="C720" s="62"/>
      <c r="D720" s="62"/>
      <c r="E720" s="62"/>
      <c r="AE720" s="73"/>
      <c r="AF720" s="73"/>
    </row>
    <row r="721" spans="3:32" s="61" customFormat="1" ht="12.75" customHeight="1" x14ac:dyDescent="0.2">
      <c r="C721" s="62"/>
      <c r="D721" s="62"/>
      <c r="E721" s="62"/>
      <c r="AE721" s="73"/>
      <c r="AF721" s="73"/>
    </row>
    <row r="722" spans="3:32" s="61" customFormat="1" ht="12.75" customHeight="1" x14ac:dyDescent="0.2">
      <c r="C722" s="62"/>
      <c r="D722" s="62"/>
      <c r="E722" s="62"/>
      <c r="AE722" s="73"/>
      <c r="AF722" s="73"/>
    </row>
    <row r="723" spans="3:32" s="61" customFormat="1" ht="12.75" customHeight="1" x14ac:dyDescent="0.2">
      <c r="C723" s="62"/>
      <c r="D723" s="62"/>
      <c r="E723" s="62"/>
      <c r="AE723" s="73"/>
      <c r="AF723" s="73"/>
    </row>
    <row r="724" spans="3:32" s="61" customFormat="1" ht="12.75" customHeight="1" x14ac:dyDescent="0.2">
      <c r="C724" s="62"/>
      <c r="D724" s="62"/>
      <c r="E724" s="62"/>
      <c r="AE724" s="73"/>
      <c r="AF724" s="73"/>
    </row>
    <row r="725" spans="3:32" s="61" customFormat="1" ht="12.75" customHeight="1" x14ac:dyDescent="0.2">
      <c r="C725" s="62"/>
      <c r="D725" s="62"/>
      <c r="E725" s="62"/>
      <c r="AE725" s="73"/>
      <c r="AF725" s="73"/>
    </row>
  </sheetData>
  <autoFilter ref="AE11:AF444" xr:uid="{F7E46B73-E735-48EA-8B86-8BD817263405}">
    <filterColumn colId="1">
      <filters>
        <filter val="$ 1.033.628,67"/>
        <filter val="$ 1.034.556.064,29"/>
        <filter val="$ 1.153.778,80"/>
        <filter val="$ 1.197.166,67"/>
        <filter val="$ 1.209.304,00"/>
        <filter val="$ 1.275.373,33"/>
        <filter val="$ 1.324.725,00"/>
        <filter val="$ 1.339.570,00"/>
        <filter val="$ 1.406.422,00"/>
        <filter val="$ 1.469.130,00"/>
        <filter val="$ 1.491.870,00"/>
        <filter val="$ 1.522.690,00"/>
        <filter val="$ 1.527.423,33"/>
        <filter val="$ 1.554.458,75"/>
        <filter val="$ 1.712.053,33"/>
        <filter val="$ 1.789.583,33"/>
        <filter val="$ 1.875.683,33"/>
        <filter val="$ 1.892.346,67"/>
        <filter val="$ 1.920.515,00"/>
        <filter val="$ 1.943.700,00"/>
        <filter val="$ 1.951.293,33"/>
        <filter val="$ 1.970.565,25"/>
        <filter val="$ 101.176,50"/>
        <filter val="$ 11.737.050,00"/>
        <filter val="$ 11.750.647,50"/>
        <filter val="$ 12.184.000,00"/>
        <filter val="$ 12.331.480,00"/>
        <filter val="$ 12.770.169,00"/>
        <filter val="$ 13.384.400,00"/>
        <filter val="$ 130.296.733,54"/>
        <filter val="$ 141.814.833,33"/>
        <filter val="$ 15.253.500,00"/>
        <filter val="$ 15.284.887,50"/>
        <filter val="$ 150.440,00"/>
        <filter val="$ 154.900,00"/>
        <filter val="$ 167.821,50"/>
        <filter val="$ 172.600,00"/>
        <filter val="$ 19.179.680,00"/>
        <filter val="$ 2.069.584,10"/>
        <filter val="$ 2.086.073,33"/>
        <filter val="$ 2.108.800,50"/>
        <filter val="$ 2.166.929,33"/>
        <filter val="$ 2.228.266,67"/>
        <filter val="$ 2.250.644,30"/>
        <filter val="$ 2.272.425,00"/>
        <filter val="$ 2.442.056,67"/>
        <filter val="$ 2.520.375,00"/>
        <filter val="$ 2.569.593,33"/>
        <filter val="$ 2.621.150,00"/>
        <filter val="$ 2.635.057,50"/>
        <filter val="$ 2.725.315,00"/>
        <filter val="$ 2.749.580,00"/>
        <filter val="$ 2.847.016,67"/>
        <filter val="$ 209.490,00"/>
        <filter val="$ 21.205.800,00"/>
        <filter val="$ 24.430.637,54"/>
        <filter val="$ 24.756.379,37"/>
        <filter val="$ 248.595,00"/>
        <filter val="$ 3.149.426,67"/>
        <filter val="$ 3.152.556,00"/>
        <filter val="$ 3.170.700,00"/>
        <filter val="$ 3.229.101,75"/>
        <filter val="$ 3.720.989,33"/>
        <filter val="$ 3.721.840,00"/>
        <filter val="$ 3.747.350,00"/>
        <filter val="$ 3.774.860,00"/>
        <filter val="$ 3.957.375,00"/>
        <filter val="$ 3.994.230,00"/>
        <filter val="$ 310.666,67"/>
        <filter val="$ 330.499,33"/>
        <filter val="$ 334.500,80"/>
        <filter val="$ 337.327,50"/>
        <filter val="$ 341.970,00"/>
        <filter val="$ 35.607.330,00"/>
        <filter val="$ 36.170.100,00"/>
        <filter val="$ 36.646.950,00"/>
        <filter val="$ 361.271,27"/>
        <filter val="$ 366.900,00"/>
        <filter val="$ 38.727.850,00"/>
        <filter val="$ 392.080,00"/>
        <filter val="$ 4.000.570,50"/>
        <filter val="$ 4.312.580,00"/>
        <filter val="$ 4.392.070,67"/>
        <filter val="$ 4.400.817,00"/>
        <filter val="$ 4.437.350,25"/>
        <filter val="$ 4.512.776,00"/>
        <filter val="$ 4.560.266,30"/>
        <filter val="$ 40.717.729,23"/>
        <filter val="$ 410.270,00"/>
        <filter val="$ 417.786,25"/>
        <filter val="$ 420.796,50"/>
        <filter val="$ 449.906,67"/>
        <filter val="$ 450.953,50"/>
        <filter val="$ 5.099.766,00"/>
        <filter val="$ 514.193,33"/>
        <filter val="$ 543.250,00"/>
        <filter val="$ 559.066,67"/>
        <filter val="$ 578.750,00"/>
        <filter val="$ 6.635.625,00"/>
        <filter val="$ 608.342,00"/>
        <filter val="$ 645.663,75"/>
        <filter val="$ 67.426,67"/>
        <filter val="$ 685.822,50"/>
        <filter val="$ 7.856.991,33"/>
        <filter val="$ 729.793,67"/>
        <filter val="$ 744.130,00"/>
        <filter val="$ 773.229,00"/>
        <filter val="$ 78.152,67"/>
        <filter val="$ 8.782.116,00"/>
        <filter val="$ 814.354.584,61"/>
        <filter val="$ 899.226,67"/>
        <filter val="$ 9.208.268,50"/>
        <filter val="$ 91.786.275,00"/>
        <filter val="$ 915.082,50"/>
        <filter val="$ 950.470,58"/>
        <filter val="$ 958.806,30"/>
        <filter val="$ 99.466.500,00"/>
      </filters>
    </filterColumn>
  </autoFilter>
  <mergeCells count="56">
    <mergeCell ref="B372:F372"/>
    <mergeCell ref="B328:F328"/>
    <mergeCell ref="B326:F326"/>
    <mergeCell ref="A444:E444"/>
    <mergeCell ref="A443:C443"/>
    <mergeCell ref="A442:C442"/>
    <mergeCell ref="B399:F399"/>
    <mergeCell ref="B430:F430"/>
    <mergeCell ref="B434:F434"/>
    <mergeCell ref="A441:C441"/>
    <mergeCell ref="A440:C440"/>
    <mergeCell ref="A439:E439"/>
    <mergeCell ref="B320:F320"/>
    <mergeCell ref="N320:AA320"/>
    <mergeCell ref="B336:F336"/>
    <mergeCell ref="B362:F362"/>
    <mergeCell ref="B316:F316"/>
    <mergeCell ref="B2:F6"/>
    <mergeCell ref="B8:F8"/>
    <mergeCell ref="B37:F37"/>
    <mergeCell ref="B46:F46"/>
    <mergeCell ref="B60:F60"/>
    <mergeCell ref="B11:F11"/>
    <mergeCell ref="B35:F35"/>
    <mergeCell ref="E9:F9"/>
    <mergeCell ref="N434:AA434"/>
    <mergeCell ref="N439:AA439"/>
    <mergeCell ref="N124:AA124"/>
    <mergeCell ref="N35:AA35"/>
    <mergeCell ref="N37:AA37"/>
    <mergeCell ref="N46:AA46"/>
    <mergeCell ref="N60:AA60"/>
    <mergeCell ref="N72:AA72"/>
    <mergeCell ref="N92:AA92"/>
    <mergeCell ref="N201:AA201"/>
    <mergeCell ref="N298:AA298"/>
    <mergeCell ref="N307:AA307"/>
    <mergeCell ref="N336:AA336"/>
    <mergeCell ref="N362:AA362"/>
    <mergeCell ref="N372:AA372"/>
    <mergeCell ref="N399:AA399"/>
    <mergeCell ref="I9:J9"/>
    <mergeCell ref="G9:H9"/>
    <mergeCell ref="K9:L9"/>
    <mergeCell ref="N430:AA430"/>
    <mergeCell ref="N11:AA11"/>
    <mergeCell ref="G11:H11"/>
    <mergeCell ref="N326:AA326"/>
    <mergeCell ref="N328:AA328"/>
    <mergeCell ref="N316:AA316"/>
    <mergeCell ref="B201:F201"/>
    <mergeCell ref="B298:F298"/>
    <mergeCell ref="B307:F307"/>
    <mergeCell ref="B72:F72"/>
    <mergeCell ref="B92:F92"/>
    <mergeCell ref="B124:F124"/>
  </mergeCells>
  <phoneticPr fontId="9" type="noConversion"/>
  <printOptions horizontalCentered="1"/>
  <pageMargins left="0.31496062992125984" right="0.31496062992125984" top="0.6692913385826772" bottom="0.55118110236220474" header="0.31496062992125984" footer="0.31496062992125984"/>
  <pageSetup scale="41" orientation="landscape" horizontalDpi="4294967294" verticalDpi="4294967294" r:id="rId1"/>
  <rowBreaks count="1" manualBreakCount="1">
    <brk id="409" max="3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PRESUPUESTO CAHPINERO</vt:lpstr>
      <vt:lpstr>PRESUPUESTO GARCES NAVAS</vt:lpstr>
      <vt:lpstr>PRESUPUESTO EMAUS</vt:lpstr>
      <vt:lpstr>'PRESUPUESTO CAHPINERO'!Área_de_impresión</vt:lpstr>
      <vt:lpstr>'PRESUPUESTO EMAUS'!Área_de_impresión</vt:lpstr>
      <vt:lpstr>'PRESUPUESTO GARCES NAVAS'!Área_de_impresión</vt:lpstr>
      <vt:lpstr>'PRESUPUESTO CAHPINERO'!Títulos_a_imprimir</vt:lpstr>
      <vt:lpstr>'PRESUPUESTO EMAUS'!Títulos_a_imprimir</vt:lpstr>
      <vt:lpstr>'PRESUPUESTO GARCES NAVAS'!Títulos_a_imprimir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Ortegon Penagos, Laura Viviana</dc:creator>
  <cp:keywords/>
  <dc:description/>
  <cp:lastModifiedBy>Estudios Previos USS Chapinero</cp:lastModifiedBy>
  <cp:revision/>
  <dcterms:created xsi:type="dcterms:W3CDTF">2021-09-14T15:57:49Z</dcterms:created>
  <dcterms:modified xsi:type="dcterms:W3CDTF">2026-10-01T17:09:07Z</dcterms:modified>
  <cp:category/>
  <cp:contentStatus/>
</cp:coreProperties>
</file>