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sus\Downloads\"/>
    </mc:Choice>
  </mc:AlternateContent>
  <xr:revisionPtr revIDLastSave="0" documentId="13_ncr:1_{A999DD1C-1B74-426C-AEC9-427E58DBF2EF}" xr6:coauthVersionLast="47" xr6:coauthVersionMax="47" xr10:uidLastSave="{00000000-0000-0000-0000-000000000000}"/>
  <bookViews>
    <workbookView xWindow="-120" yWindow="-120" windowWidth="20730" windowHeight="11040" activeTab="2" xr2:uid="{00000000-000D-0000-FFFF-FFFF00000000}"/>
  </bookViews>
  <sheets>
    <sheet name="PRESUPUESTO GENERAL" sheetId="1" r:id="rId1"/>
    <sheet name="APU APROPIACIÓN TIC" sheetId="4" r:id="rId2"/>
    <sheet name="ESTUDIO MERCADO 3 OFERTAS" sheetId="5" r:id="rId3"/>
  </sheets>
  <definedNames>
    <definedName name="_xlnm.Print_Area" localSheetId="1">'APU APROPIACIÓN TIC'!$A$1:$G$48</definedName>
    <definedName name="_xlnm.Print_Area" localSheetId="0">'PRESUPUESTO GENERAL'!$A$1:$G$29</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3" i="4" l="1"/>
  <c r="K39" i="5"/>
  <c r="J39" i="5"/>
  <c r="I39" i="5"/>
  <c r="L39" i="5" s="1"/>
  <c r="G39" i="5"/>
  <c r="K38" i="5"/>
  <c r="J38" i="5"/>
  <c r="I38" i="5"/>
  <c r="L38" i="5" s="1"/>
  <c r="G38" i="5"/>
  <c r="K37" i="5"/>
  <c r="J37" i="5"/>
  <c r="I37" i="5"/>
  <c r="L37" i="5" s="1"/>
  <c r="G37" i="5"/>
  <c r="K36" i="5"/>
  <c r="J36" i="5"/>
  <c r="I36" i="5"/>
  <c r="L36" i="5" s="1"/>
  <c r="G36" i="5"/>
  <c r="K35" i="5"/>
  <c r="J35" i="5"/>
  <c r="I35" i="5"/>
  <c r="L35" i="5" s="1"/>
  <c r="G35" i="5"/>
  <c r="K34" i="5"/>
  <c r="J34" i="5"/>
  <c r="I34" i="5"/>
  <c r="G34" i="5"/>
  <c r="K33" i="5"/>
  <c r="J33" i="5"/>
  <c r="I33" i="5"/>
  <c r="G33" i="5"/>
  <c r="K32" i="5"/>
  <c r="J32" i="5"/>
  <c r="I32" i="5"/>
  <c r="G32" i="5"/>
  <c r="K31" i="5"/>
  <c r="J31" i="5"/>
  <c r="I31" i="5"/>
  <c r="G31" i="5"/>
  <c r="K30" i="5"/>
  <c r="J30" i="5"/>
  <c r="I30" i="5"/>
  <c r="L30" i="5" s="1"/>
  <c r="G30" i="5"/>
  <c r="K29" i="5"/>
  <c r="J29" i="5"/>
  <c r="I29" i="5"/>
  <c r="L29" i="5" s="1"/>
  <c r="G29" i="5"/>
  <c r="K28" i="5"/>
  <c r="J28" i="5"/>
  <c r="I28" i="5"/>
  <c r="L28" i="5" s="1"/>
  <c r="G28" i="5"/>
  <c r="K27" i="5"/>
  <c r="J27" i="5"/>
  <c r="I27" i="5"/>
  <c r="L27" i="5" s="1"/>
  <c r="G27" i="5"/>
  <c r="K26" i="5"/>
  <c r="J26" i="5"/>
  <c r="I26" i="5"/>
  <c r="L26" i="5" s="1"/>
  <c r="G26" i="5"/>
  <c r="K25" i="5"/>
  <c r="J25" i="5"/>
  <c r="I25" i="5"/>
  <c r="G25" i="5"/>
  <c r="K24" i="5"/>
  <c r="J24" i="5"/>
  <c r="I24" i="5"/>
  <c r="G24" i="5"/>
  <c r="K23" i="5"/>
  <c r="J23" i="5"/>
  <c r="I23" i="5"/>
  <c r="G23" i="5"/>
  <c r="K22" i="5"/>
  <c r="J22" i="5"/>
  <c r="I22" i="5"/>
  <c r="L22" i="5" s="1"/>
  <c r="G22" i="5"/>
  <c r="K21" i="5"/>
  <c r="J21" i="5"/>
  <c r="I21" i="5"/>
  <c r="L21" i="5" s="1"/>
  <c r="G21" i="5"/>
  <c r="K20" i="5"/>
  <c r="J20" i="5"/>
  <c r="I20" i="5"/>
  <c r="L20" i="5" s="1"/>
  <c r="G20" i="5"/>
  <c r="K19" i="5"/>
  <c r="J19" i="5"/>
  <c r="I19" i="5"/>
  <c r="G19" i="5"/>
  <c r="K18" i="5"/>
  <c r="J18" i="5"/>
  <c r="I18" i="5"/>
  <c r="G18" i="5"/>
  <c r="K17" i="5"/>
  <c r="J17" i="5"/>
  <c r="I17" i="5"/>
  <c r="L17" i="5" s="1"/>
  <c r="G17" i="5"/>
  <c r="K16" i="5"/>
  <c r="J16" i="5"/>
  <c r="I16" i="5"/>
  <c r="G16" i="5"/>
  <c r="K15" i="5"/>
  <c r="J15" i="5"/>
  <c r="I15" i="5"/>
  <c r="G15" i="5"/>
  <c r="K14" i="5"/>
  <c r="J14" i="5"/>
  <c r="I14" i="5"/>
  <c r="G14" i="5"/>
  <c r="K13" i="5"/>
  <c r="J13" i="5"/>
  <c r="I13" i="5"/>
  <c r="G13" i="5"/>
  <c r="K12" i="5"/>
  <c r="J12" i="5"/>
  <c r="I12" i="5"/>
  <c r="L12" i="5" s="1"/>
  <c r="G12" i="5"/>
  <c r="K11" i="5"/>
  <c r="J11" i="5"/>
  <c r="I11" i="5"/>
  <c r="G11" i="5"/>
  <c r="K10" i="5"/>
  <c r="J10" i="5"/>
  <c r="I10" i="5"/>
  <c r="G10" i="5"/>
  <c r="G38" i="4"/>
  <c r="G37" i="4"/>
  <c r="G36" i="4"/>
  <c r="G35" i="4"/>
  <c r="G34" i="4"/>
  <c r="G32" i="4"/>
  <c r="G31" i="4"/>
  <c r="G30" i="4"/>
  <c r="G29" i="4"/>
  <c r="G28" i="4"/>
  <c r="G27" i="4"/>
  <c r="G26" i="4"/>
  <c r="G23" i="4"/>
  <c r="G24" i="4" s="1"/>
  <c r="G21" i="4"/>
  <c r="G20" i="4"/>
  <c r="G19" i="4"/>
  <c r="G18" i="4"/>
  <c r="G22" i="4" s="1"/>
  <c r="F13" i="1" s="1"/>
  <c r="G13" i="1" s="1"/>
  <c r="G16" i="4"/>
  <c r="G15" i="4"/>
  <c r="G14" i="4"/>
  <c r="G13" i="4"/>
  <c r="G17" i="4" s="1"/>
  <c r="F12" i="1" s="1"/>
  <c r="G12" i="1" s="1"/>
  <c r="G11" i="4"/>
  <c r="G10" i="4"/>
  <c r="G9" i="4"/>
  <c r="G8" i="4"/>
  <c r="G7" i="4"/>
  <c r="G6" i="4"/>
  <c r="G5" i="4"/>
  <c r="G12" i="4" s="1"/>
  <c r="F11" i="1" s="1"/>
  <c r="G11" i="1" s="1"/>
  <c r="F14" i="1"/>
  <c r="G14" i="1" s="1"/>
  <c r="G9" i="1"/>
  <c r="G8" i="1"/>
  <c r="L33" i="5" l="1"/>
  <c r="L19" i="5"/>
  <c r="G39" i="4"/>
  <c r="L13" i="5"/>
  <c r="L11" i="5"/>
  <c r="L18" i="5"/>
  <c r="L16" i="5"/>
  <c r="L24" i="5"/>
  <c r="L10" i="5"/>
  <c r="L31" i="5"/>
  <c r="L23" i="5"/>
  <c r="L32" i="5"/>
  <c r="L25" i="5"/>
  <c r="L15" i="5"/>
  <c r="L14" i="5"/>
  <c r="G15" i="1"/>
  <c r="F17" i="1" l="1"/>
  <c r="G17" i="1" s="1"/>
  <c r="G25" i="4"/>
  <c r="G18" i="1" l="1"/>
  <c r="G21" i="1" s="1"/>
  <c r="G22" i="1" s="1"/>
  <c r="G16" i="1"/>
</calcChain>
</file>

<file path=xl/sharedStrings.xml><?xml version="1.0" encoding="utf-8"?>
<sst xmlns="http://schemas.openxmlformats.org/spreadsheetml/2006/main" count="262" uniqueCount="141">
  <si>
    <t>ALCALDÍA MUNICIPAL DE LA PAZ - CESAR</t>
  </si>
  <si>
    <t>PRESUPUESTO TIC LA PAZ – SGP</t>
  </si>
  <si>
    <t xml:space="preserve">Nombre del proyecto: </t>
  </si>
  <si>
    <t>Implementación de estrategias de apropiación digital para la incorporación pedagógica de las TIC en los procesos de aprendizaje de las instituciones educativas de la zona urbana del municipio de La Paz, Cesar.</t>
  </si>
  <si>
    <t>ITEM</t>
  </si>
  <si>
    <t>ACTIVIDAD</t>
  </si>
  <si>
    <t>UNIDAD</t>
  </si>
  <si>
    <t>CANTIDAD</t>
  </si>
  <si>
    <t>VALOR UNITARIO</t>
  </si>
  <si>
    <t>VALOR TOTAL</t>
  </si>
  <si>
    <t>1.1</t>
  </si>
  <si>
    <t>PRODUCTO 2201069 – Infraestructura educativa dotada | Indicador 220106904 – Sedes dotadas con dispositivos tecnológicos | Meta: 2 sedes</t>
  </si>
  <si>
    <t>1.1.1.1</t>
  </si>
  <si>
    <t>Suministrar computadores portátiles de 14 pulgadas, equipados con procesador Intel Core 5 o equivalente, memoria RAM de 16 GB, unidad de almacenamiento SSD de 512 GB, sistema operativo Windows 11 Pro y paquete ofimático Office Professional, debidamente instalados y licenciados.</t>
  </si>
  <si>
    <t>Unidad</t>
  </si>
  <si>
    <t>SUBTOTAL DOTACIÓN</t>
  </si>
  <si>
    <t>1.2</t>
  </si>
  <si>
    <t>PRODUCTO 2201047 – Servicios de apoyo a la implementación de modelos de innovación educativa | Indicador 220104700 – Establecimientos educativos apoyados para la implementación de modelos de innovación educativa | Meta: 2 establecimientos educativos</t>
  </si>
  <si>
    <t>1.2.1.1</t>
  </si>
  <si>
    <t>Implementar estrategias de apropiación digital para la incorporación pedagógica de las TIC, incluyendo la selección, organización y uso de aplicativos, plataformas y recursos educativos digitales disponibles en Colombia Aprende.</t>
  </si>
  <si>
    <t>1.2.1.2</t>
  </si>
  <si>
    <t>Realizar talleres de experiencias creativas para la apropiación digital, el uso pedagógico de los computadores y el aprovechamiento de aplicativos, contenidos y recursos educativos digitales de Colombia Aprende.</t>
  </si>
  <si>
    <t>Taller</t>
  </si>
  <si>
    <t>1.2.1.3</t>
  </si>
  <si>
    <t>Realizar jornadas pedagógicas para el manejo responsable y disposición final adecuada de residuos de aparatos eléctricos y electrónicos (RAEE) no aprovechables.</t>
  </si>
  <si>
    <t>1.2.1.4</t>
  </si>
  <si>
    <t>Realizar acompañamiento, seguimiento, evaluación y sistematización de la ruta de apropiación digital, incluyendo evidencias de uso pedagógico de las TIC, recursos de Colombia Aprende y material de apoyo.</t>
  </si>
  <si>
    <t>SUBTOTAL APROPIACIÓN TIC</t>
  </si>
  <si>
    <t>1.3</t>
  </si>
  <si>
    <t>REALIZACIÓN DE FERIA DE EXPERIENCIAS TECNOLÓGICAS</t>
  </si>
  <si>
    <t>1.3.1</t>
  </si>
  <si>
    <t>Servicio de apoyo logístico, técnico y operativo para la realización de la Feria de Experiencias Tecnológicas, mediante exhibición de herramientas digitales, concursos de conocimientos tecnológicos y elaboración y presentación de prototipos sencillos con materiales del medio, reciclables y de fácil acceso. Incluye planificación, coordinación, adecuación de espacios, orientación pedagógica, acompañamiento técnico, montaje, operación y desmontaje de estaciones, materiales de apoyo, difusión y participación de estudiantes y docentes, según el detalle del APU.</t>
  </si>
  <si>
    <t>Servicio</t>
  </si>
  <si>
    <t>TOTAL PRESUPUESTO</t>
  </si>
  <si>
    <t>ANLLELIS RAMÍREZ GONZÁLEZ</t>
  </si>
  <si>
    <t>Secretaría De Desarrollo Y Protección Social</t>
  </si>
  <si>
    <t>Alcaldía Municipal de La Paz - Cesar</t>
  </si>
  <si>
    <t>Nombre del proyecto:</t>
  </si>
  <si>
    <t>CONCEPTO</t>
  </si>
  <si>
    <t>VR. UNITARIO</t>
  </si>
  <si>
    <t>VR. TOTAL</t>
  </si>
  <si>
    <t>1.2.1.1.1</t>
  </si>
  <si>
    <t>Profesional pedagógico/TIC para diseño e implementación de la estrategia de apropiación digital en la institución educativa.</t>
  </si>
  <si>
    <t>Hora</t>
  </si>
  <si>
    <t>1.2.1.1.2</t>
  </si>
  <si>
    <t>Jornada</t>
  </si>
  <si>
    <t>1.2.1.1.3</t>
  </si>
  <si>
    <t>Diseño, organización y configuración de repositorio institucional de recursos digitales y contenidos educativos.</t>
  </si>
  <si>
    <t>Paquete</t>
  </si>
  <si>
    <t>1.2.1.1.4</t>
  </si>
  <si>
    <t>Elaboración de guías y material digital de apoyo para el uso pedagógico de Colombia Aprende y demás herramientas TIC.</t>
  </si>
  <si>
    <t>1.2.1.1.5</t>
  </si>
  <si>
    <t xml:space="preserve">Refrigerios fuerte según minuta </t>
  </si>
  <si>
    <t>1.2.1.1.6</t>
  </si>
  <si>
    <t>Estacion de Café</t>
  </si>
  <si>
    <t>1.2.1.1.7</t>
  </si>
  <si>
    <t>Sonido</t>
  </si>
  <si>
    <t>TOTAL UNITARIO ESTRATEGIA DE APROPIACIÓN DIGITAL</t>
  </si>
  <si>
    <t>1.2.1.2.1</t>
  </si>
  <si>
    <t>Tallerista orientador con experiencia en apropiación digital, TIC y uso pedagógico de recursos educativos digitales.</t>
  </si>
  <si>
    <t>1.2.1.2.2</t>
  </si>
  <si>
    <t>Apoyo técnico y logístico para configuración de equipos, conectividad y asistencia durante el taller.</t>
  </si>
  <si>
    <t>1.2.1.2.3</t>
  </si>
  <si>
    <t>Material pedagógico y recursos didácticos para actividades prácticas de apropiación digital.</t>
  </si>
  <si>
    <t>1.2.1.2.4</t>
  </si>
  <si>
    <t>Logística tecnológica y recursos de apoyo para el desarrollo de la jornada de apropiación.</t>
  </si>
  <si>
    <t>TOTAL UNITARIO TALLER DE APROPIACIÓN DIGITAL</t>
  </si>
  <si>
    <t>1.2.1.3.1</t>
  </si>
  <si>
    <t>Profesional/orientador ambiental para jornada pedagógica sobre manejo responsable de RAEE.</t>
  </si>
  <si>
    <t>1.2.1.3.2</t>
  </si>
  <si>
    <t>Material pedagógico impreso y digital para sensibilización sobre RAEE.</t>
  </si>
  <si>
    <t>1.2.1.3.3</t>
  </si>
  <si>
    <t>Señalización, piezas de divulgación y elementos pedagógicos para la jornada RAEE.</t>
  </si>
  <si>
    <t>1.2.1.3.4</t>
  </si>
  <si>
    <t>Logística para desarrollo de la jornada pedagógica RAEE.</t>
  </si>
  <si>
    <t>TOTAL UNITARIO JORNADA PEDAGÓGICA RAEE</t>
  </si>
  <si>
    <t>1.2.1.4.4</t>
  </si>
  <si>
    <t>Diseño y aplicación de instrumentos de seguimiento y evaluación, elaboración de informe final y sistematización de resultados con repositorio consolidado de evidencias de apropiación digital (servicio integral, sin duplicidad).</t>
  </si>
  <si>
    <t>TOTAL ACOMPAÑAMIENTO, SEGUIMIENTO, EVALUACIÓN Y SISTEMATIZACIÓN</t>
  </si>
  <si>
    <t>APU – FERIA DE EXPERIENCIAS TECNOLÓGICAS</t>
  </si>
  <si>
    <t>1.3.1.1.</t>
  </si>
  <si>
    <t>Facilitador para demostraciones, acompañamiento a estaciones, concurso de conocimientos tecnológicos y orientación en la elaboración y exposición de prototipos estudiantiles con materiales del medio.</t>
  </si>
  <si>
    <t>1.3.1.2</t>
  </si>
  <si>
    <t>Apoyo administrativo y operativo para alistamiento, control de asistencia y cierre de la feria.</t>
  </si>
  <si>
    <t>1.3.1.3</t>
  </si>
  <si>
    <t xml:space="preserve">Unidad </t>
  </si>
  <si>
    <t>1.3.1.4</t>
  </si>
  <si>
    <t>Equipo/día</t>
  </si>
  <si>
    <t>1.3.1.5</t>
  </si>
  <si>
    <t xml:space="preserve">Carpas  de 4X 3 metros </t>
  </si>
  <si>
    <t>Estación</t>
  </si>
  <si>
    <t>1.3.1.6</t>
  </si>
  <si>
    <t>Alquiler de mobiliario de apoyo: mesas, sillas y elementos necesarios para operación de las estaciones.</t>
  </si>
  <si>
    <t>1.3.1.7</t>
  </si>
  <si>
    <t>Servicio de alquiler de sonido básico tipo bajo y cuatro cabinas, con instalación, operación y desmontaje durante la feria tecnológica.</t>
  </si>
  <si>
    <t>1.3.1.8</t>
  </si>
  <si>
    <t>Suministro de materiales del medio, reciclables y de fácil acceso para elaboración de prototipos tecnológicos sencillos y actividades prácticas: cartón, papel, botellas plásticas, tapas, palitos de madera, adhesivos, cinta, tijeras, marcadores, pinturas y otros insumos de apoyo. Incluye organización y entrega de materiales a las estaciones.</t>
  </si>
  <si>
    <t>1.3.1.9</t>
  </si>
  <si>
    <t>Señalización e identificación de estaciones, rutas de circulación y piezas informativas.</t>
  </si>
  <si>
    <t>1.3.1.10</t>
  </si>
  <si>
    <t>Identificación individual para estudiantes participantes, docentes acompañantes y personal de apoyo de la feria.</t>
  </si>
  <si>
    <t>1.3.1.11</t>
  </si>
  <si>
    <t>Guía pedagógica impresa para estudiantes de los grados 8°, 9°, 10° y 11°, destinada al recorrido por las estaciones y al registro de aprendizajes.</t>
  </si>
  <si>
    <t>1.3.1.12</t>
  </si>
  <si>
    <t>Paquete de refrigerios  Docentes y participantes</t>
  </si>
  <si>
    <t>1.3.1.13</t>
  </si>
  <si>
    <t>dia</t>
  </si>
  <si>
    <t xml:space="preserve">SUBTOTAL </t>
  </si>
  <si>
    <t>ESTUDIO DE MERCADO COMPARATIVO · PROYECTO TIC LA PAZ</t>
  </si>
  <si>
    <t>SIMULACIÓN TÉCNICA: ofertas 1, 2 y 3 son escenarios de cálculo, NO cotizaciones reales recibidas. Reemplazar H:J con ofertas documentadas.</t>
  </si>
  <si>
    <t>Administración (A)</t>
  </si>
  <si>
    <t>Imprevistos (I)</t>
  </si>
  <si>
    <t>Utilidad (U)</t>
  </si>
  <si>
    <t>Ajuste escenario 2</t>
  </si>
  <si>
    <t>Ajuste escenario 3</t>
  </si>
  <si>
    <t>Ítem</t>
  </si>
  <si>
    <t>Descripción / insumo</t>
  </si>
  <si>
    <t>Cant. APU</t>
  </si>
  <si>
    <t>Veces</t>
  </si>
  <si>
    <t>Cant. total</t>
  </si>
  <si>
    <t>Precio base</t>
  </si>
  <si>
    <t>Cotización 1</t>
  </si>
  <si>
    <t>Cotización 2</t>
  </si>
  <si>
    <t>Cotización 3</t>
  </si>
  <si>
    <t>Menor precio</t>
  </si>
  <si>
    <t>Apoyo Logistico Para trece dias de encuentro (3) horas diarias</t>
  </si>
  <si>
    <t>Refrigerios fuerte según minuta</t>
  </si>
  <si>
    <t>Realizacin de video institucional</t>
  </si>
  <si>
    <t>Alquiler  de pantalla 3x4 LED  planta electrica, operador montaje en sitio</t>
  </si>
  <si>
    <t>Carpas  de 4X 3 metros</t>
  </si>
  <si>
    <t>Transporte interno para el desarrollo de la actividad dia Previo a la actividad  y jornada de la actividad</t>
  </si>
  <si>
    <t>VIGENCIA SOLICITADA DE COTIZACIONES: un (1) año contado a partir de su fecha de expedición.</t>
  </si>
  <si>
    <t>Computadores portátiles  computadores portátiles de 14 pulgadas, equipados con procesador Intel Core 5 o equivalente, memoria RAM de 16 GB, unidad de almacenamiento SSD de 512 GB, sistema operativo Windows 11 Pro y paquete ofimático Office Professional, debidamente instalados y licenciados.</t>
  </si>
  <si>
    <t xml:space="preserve">Apoyo Logístico Para trece días de encuentro (3) horas diarias </t>
  </si>
  <si>
    <t xml:space="preserve">Realización de video institucional </t>
  </si>
  <si>
    <t xml:space="preserve">Alquiler  de pantalla 3x4 LED  planta eléctrica, operador montaje en sitio </t>
  </si>
  <si>
    <t xml:space="preserve">Transporte interno para el desarrollo de la actividad día Previo a la actividad  y jornada de la actividad </t>
  </si>
  <si>
    <t>día</t>
  </si>
  <si>
    <t>NOTA: Incluye impuesto, estampillas , transporte, embalaje y costos de perfeccionamiento.</t>
  </si>
  <si>
    <t>Actualización:  14 de octubre de 2026.</t>
  </si>
  <si>
    <t>ORIGINAL FIRMADO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</si>
</sst>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 #,##0.00;[Red]\-&quot;$&quot;\ #,##0.00"/>
    <numFmt numFmtId="44" formatCode="_-&quot;$&quot;\ * #,##0.00_-;\-&quot;$&quot;\ * #,##0.00_-;_-&quot;$&quot;\ * &quot;-&quot;??_-;_-@_-"/>
    <numFmt numFmtId="164" formatCode="\$#,##0.00"/>
    <numFmt numFmtId="165" formatCode="\$#,##0"/>
    <numFmt numFmtId="166" formatCode="0.0%"/>
  </numFmts>
  <fonts count="14">
    <font>
      <sz val="11"/>
      <name val="Carlito"/>
    </font>
    <font>
      <b/>
      <sz val="13"/>
      <name val="Carlito"/>
    </font>
    <font>
      <b/>
      <sz val="11"/>
      <color rgb="FFFFFFFF"/>
      <name val="Carlito"/>
    </font>
    <font>
      <b/>
      <sz val="11"/>
      <name val="Carlito"/>
    </font>
    <font>
      <b/>
      <sz val="12"/>
      <name val="Carlito"/>
    </font>
    <font>
      <i/>
      <sz val="11"/>
      <name val="Carlito"/>
    </font>
    <font>
      <b/>
      <sz val="10"/>
      <name val="Times New Roman"/>
      <family val="1"/>
    </font>
    <font>
      <sz val="10"/>
      <name val="Times New Roman"/>
      <family val="1"/>
    </font>
    <font>
      <sz val="11"/>
      <name val="Carlito"/>
    </font>
    <font>
      <sz val="10"/>
      <name val="AriaÑ"/>
    </font>
    <font>
      <sz val="11"/>
      <color theme="0"/>
      <name val="Carlito"/>
    </font>
    <font>
      <b/>
      <sz val="16"/>
      <color rgb="FFFFFFFF"/>
      <name val="Carlito"/>
    </font>
    <font>
      <b/>
      <sz val="11"/>
      <color rgb="FF8A4B09"/>
      <name val="Carlito"/>
    </font>
    <font>
      <sz val="8"/>
      <name val="Carlito"/>
    </font>
  </fonts>
  <fills count="13">
    <fill>
      <patternFill patternType="none"/>
    </fill>
    <fill>
      <patternFill patternType="gray125"/>
    </fill>
    <fill>
      <patternFill patternType="solid">
        <fgColor rgb="FF1F4E78"/>
      </patternFill>
    </fill>
    <fill>
      <patternFill patternType="solid">
        <fgColor rgb="FFD9EAF7"/>
      </patternFill>
    </fill>
    <fill>
      <patternFill patternType="solid">
        <fgColor rgb="FFBDD7EE"/>
      </patternFill>
    </fill>
    <fill>
      <patternFill patternType="solid">
        <fgColor rgb="FF1F4E78"/>
      </patternFill>
    </fill>
    <fill>
      <patternFill patternType="solid">
        <fgColor rgb="FFD9EAF7"/>
      </patternFill>
    </fill>
    <fill>
      <patternFill patternType="solid">
        <fgColor theme="4" tint="0.79985961485641044"/>
        <bgColor indexed="65"/>
      </patternFill>
    </fill>
    <fill>
      <patternFill patternType="solid">
        <fgColor theme="3" tint="9.9978637043366805E-2"/>
        <bgColor indexed="65"/>
      </patternFill>
    </fill>
    <fill>
      <patternFill patternType="solid">
        <fgColor rgb="FF14394B"/>
      </patternFill>
    </fill>
    <fill>
      <patternFill patternType="solid">
        <fgColor rgb="FFFFF1D6"/>
      </patternFill>
    </fill>
    <fill>
      <patternFill patternType="solid">
        <fgColor rgb="FF1D586E"/>
      </patternFill>
    </fill>
    <fill>
      <patternFill patternType="solid">
        <fgColor rgb="FFDFEAF0"/>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8" fillId="0" borderId="0" applyFont="0" applyFill="0" applyBorder="0" applyAlignment="0" applyProtection="0"/>
  </cellStyleXfs>
  <cellXfs count="73">
    <xf numFmtId="0" fontId="0" fillId="0" borderId="0" xfId="0"/>
    <xf numFmtId="0" fontId="2" fillId="2" borderId="1" xfId="0" applyFont="1" applyFill="1" applyBorder="1" applyAlignment="1">
      <alignment horizontal="center" vertical="center"/>
    </xf>
    <xf numFmtId="0" fontId="4" fillId="4" borderId="1" xfId="0" applyFont="1" applyFill="1" applyBorder="1" applyAlignment="1">
      <alignment wrapText="1"/>
    </xf>
    <xf numFmtId="164" fontId="4" fillId="4" borderId="1" xfId="0" applyNumberFormat="1" applyFont="1" applyFill="1" applyBorder="1" applyAlignment="1">
      <alignment wrapText="1"/>
    </xf>
    <xf numFmtId="0" fontId="0" fillId="0" borderId="1" xfId="0" applyBorder="1"/>
    <xf numFmtId="0" fontId="2" fillId="2" borderId="1" xfId="0" applyFont="1" applyFill="1" applyBorder="1" applyAlignment="1">
      <alignment horizontal="center" vertical="center" wrapText="1"/>
    </xf>
    <xf numFmtId="0" fontId="0" fillId="0" borderId="2" xfId="0" applyBorder="1" applyAlignment="1">
      <alignment wrapText="1"/>
    </xf>
    <xf numFmtId="0" fontId="3" fillId="3" borderId="2" xfId="0" applyFont="1" applyFill="1" applyBorder="1" applyAlignment="1">
      <alignment wrapText="1"/>
    </xf>
    <xf numFmtId="0" fontId="2" fillId="2" borderId="2" xfId="0" applyFont="1" applyFill="1" applyBorder="1" applyAlignment="1">
      <alignment horizontal="center" vertical="center" wrapText="1"/>
    </xf>
    <xf numFmtId="0" fontId="0" fillId="7" borderId="1" xfId="0" applyFill="1" applyBorder="1" applyAlignment="1">
      <alignment horizontal="justify" vertical="justify" wrapText="1"/>
    </xf>
    <xf numFmtId="0" fontId="0" fillId="0" borderId="1" xfId="0" applyBorder="1" applyAlignment="1">
      <alignment horizontal="justify" vertical="justify" wrapText="1"/>
    </xf>
    <xf numFmtId="0" fontId="3" fillId="3" borderId="1" xfId="0" applyFont="1" applyFill="1" applyBorder="1" applyAlignment="1">
      <alignment horizontal="justify" vertical="justify" wrapText="1"/>
    </xf>
    <xf numFmtId="164" fontId="3" fillId="3" borderId="1" xfId="0" applyNumberFormat="1" applyFont="1" applyFill="1" applyBorder="1" applyAlignment="1">
      <alignment horizontal="justify" vertical="justify" wrapText="1"/>
    </xf>
    <xf numFmtId="0" fontId="5" fillId="7" borderId="1" xfId="0" applyFont="1" applyFill="1" applyBorder="1" applyAlignment="1">
      <alignment horizontal="justify" vertical="justify" wrapText="1"/>
    </xf>
    <xf numFmtId="0" fontId="0" fillId="0" borderId="1" xfId="0" applyBorder="1" applyAlignment="1">
      <alignment horizontal="center" vertical="justify" wrapText="1"/>
    </xf>
    <xf numFmtId="0" fontId="2" fillId="5" borderId="2" xfId="0" applyFont="1" applyFill="1" applyBorder="1" applyAlignment="1">
      <alignment horizontal="center" vertical="center" wrapText="1"/>
    </xf>
    <xf numFmtId="0" fontId="3" fillId="6" borderId="2" xfId="0" applyFont="1" applyFill="1" applyBorder="1" applyAlignment="1">
      <alignment wrapText="1"/>
    </xf>
    <xf numFmtId="0" fontId="0" fillId="0" borderId="1" xfId="0" applyBorder="1" applyAlignment="1">
      <alignment horizontal="justify" wrapText="1"/>
    </xf>
    <xf numFmtId="0" fontId="3" fillId="3" borderId="1" xfId="0" applyFont="1" applyFill="1" applyBorder="1" applyAlignment="1">
      <alignment horizontal="justify" wrapText="1"/>
    </xf>
    <xf numFmtId="0" fontId="5" fillId="7" borderId="3" xfId="0" applyFont="1" applyFill="1" applyBorder="1" applyAlignment="1">
      <alignment horizontal="justify" wrapText="1"/>
    </xf>
    <xf numFmtId="0" fontId="5" fillId="7" borderId="4" xfId="0" applyFont="1" applyFill="1" applyBorder="1" applyAlignment="1">
      <alignment horizontal="justify" vertical="justify" wrapText="1"/>
    </xf>
    <xf numFmtId="0" fontId="6" fillId="0" borderId="0" xfId="0" applyFont="1" applyAlignment="1">
      <alignment vertical="center"/>
    </xf>
    <xf numFmtId="0" fontId="7" fillId="0" borderId="0" xfId="0" applyFont="1" applyAlignment="1">
      <alignment vertical="center"/>
    </xf>
    <xf numFmtId="0" fontId="0" fillId="0" borderId="6" xfId="0" applyBorder="1" applyAlignment="1">
      <alignment wrapText="1"/>
    </xf>
    <xf numFmtId="0" fontId="2" fillId="2" borderId="2" xfId="0" applyFont="1" applyFill="1" applyBorder="1" applyAlignment="1">
      <alignment horizontal="left" vertical="center" wrapText="1"/>
    </xf>
    <xf numFmtId="165" fontId="0" fillId="0" borderId="2" xfId="0" applyNumberFormat="1" applyBorder="1" applyAlignment="1">
      <alignment wrapText="1"/>
    </xf>
    <xf numFmtId="165" fontId="0" fillId="0" borderId="6" xfId="0" applyNumberFormat="1" applyBorder="1" applyAlignment="1">
      <alignment wrapText="1"/>
    </xf>
    <xf numFmtId="165" fontId="3" fillId="6" borderId="2" xfId="0" applyNumberFormat="1" applyFont="1" applyFill="1" applyBorder="1" applyAlignment="1">
      <alignment wrapText="1"/>
    </xf>
    <xf numFmtId="165" fontId="3" fillId="3" borderId="2" xfId="0" applyNumberFormat="1" applyFont="1" applyFill="1" applyBorder="1" applyAlignment="1">
      <alignment wrapText="1"/>
    </xf>
    <xf numFmtId="165" fontId="2" fillId="2" borderId="2" xfId="0" applyNumberFormat="1" applyFont="1" applyFill="1" applyBorder="1" applyAlignment="1">
      <alignment vertical="center" wrapText="1"/>
    </xf>
    <xf numFmtId="0" fontId="3" fillId="6" borderId="3" xfId="0" applyFont="1" applyFill="1" applyBorder="1" applyAlignment="1">
      <alignment wrapText="1"/>
    </xf>
    <xf numFmtId="44" fontId="5" fillId="7" borderId="4" xfId="1" applyFont="1" applyFill="1" applyBorder="1" applyAlignment="1">
      <alignment horizontal="justify" vertical="justify" wrapText="1"/>
    </xf>
    <xf numFmtId="0" fontId="9" fillId="0" borderId="6" xfId="0" applyFont="1" applyBorder="1" applyAlignment="1">
      <alignment horizontal="justify" vertical="justify" wrapText="1"/>
    </xf>
    <xf numFmtId="0" fontId="0" fillId="0" borderId="6" xfId="0" applyBorder="1" applyAlignment="1">
      <alignment horizontal="justify" vertical="top" wrapText="1"/>
    </xf>
    <xf numFmtId="44" fontId="0" fillId="0" borderId="6" xfId="1" applyFont="1" applyBorder="1" applyAlignment="1">
      <alignment horizontal="justify" vertical="top" wrapText="1"/>
    </xf>
    <xf numFmtId="44" fontId="0" fillId="0" borderId="0" xfId="0" applyNumberFormat="1"/>
    <xf numFmtId="0" fontId="0" fillId="0" borderId="6" xfId="0" applyBorder="1" applyAlignment="1">
      <alignment horizontal="center" vertical="top" wrapText="1"/>
    </xf>
    <xf numFmtId="165" fontId="0" fillId="0" borderId="1" xfId="0" applyNumberFormat="1" applyBorder="1" applyAlignment="1">
      <alignment horizontal="right" vertical="justify" wrapText="1"/>
    </xf>
    <xf numFmtId="44" fontId="10" fillId="8" borderId="0" xfId="0" applyNumberFormat="1" applyFont="1" applyFill="1"/>
    <xf numFmtId="0" fontId="2" fillId="2" borderId="1" xfId="0" applyFont="1" applyFill="1" applyBorder="1" applyAlignment="1">
      <alignment horizontal="right" vertical="center"/>
    </xf>
    <xf numFmtId="164" fontId="3" fillId="3" borderId="1" xfId="0" applyNumberFormat="1" applyFont="1" applyFill="1" applyBorder="1" applyAlignment="1">
      <alignment horizontal="right" vertical="justify" wrapText="1"/>
    </xf>
    <xf numFmtId="164" fontId="4" fillId="4" borderId="1" xfId="0" applyNumberFormat="1" applyFont="1" applyFill="1" applyBorder="1" applyAlignment="1">
      <alignment horizontal="right" wrapText="1"/>
    </xf>
    <xf numFmtId="0" fontId="0" fillId="0" borderId="0" xfId="0" applyAlignment="1">
      <alignment horizontal="right"/>
    </xf>
    <xf numFmtId="165" fontId="0" fillId="3" borderId="1" xfId="0" applyNumberFormat="1" applyFill="1" applyBorder="1" applyAlignment="1">
      <alignment horizontal="right" vertical="justify" wrapText="1"/>
    </xf>
    <xf numFmtId="165" fontId="0" fillId="0" borderId="1" xfId="0" applyNumberFormat="1" applyBorder="1" applyAlignment="1">
      <alignment vertical="justify" wrapText="1"/>
    </xf>
    <xf numFmtId="0" fontId="0" fillId="0" borderId="9" xfId="0" applyBorder="1"/>
    <xf numFmtId="0" fontId="0" fillId="0" borderId="9" xfId="0" applyBorder="1" applyAlignment="1">
      <alignment wrapText="1"/>
    </xf>
    <xf numFmtId="0" fontId="3" fillId="12" borderId="0" xfId="0" applyFont="1" applyFill="1" applyAlignment="1">
      <alignment wrapText="1"/>
    </xf>
    <xf numFmtId="166" fontId="0" fillId="0" borderId="0" xfId="0" applyNumberFormat="1"/>
    <xf numFmtId="4" fontId="0" fillId="0" borderId="0" xfId="0" applyNumberFormat="1"/>
    <xf numFmtId="0" fontId="2" fillId="11" borderId="9" xfId="0" applyFont="1" applyFill="1" applyBorder="1" applyAlignment="1">
      <alignment wrapText="1"/>
    </xf>
    <xf numFmtId="4" fontId="0" fillId="0" borderId="9" xfId="0" applyNumberFormat="1" applyBorder="1"/>
    <xf numFmtId="164" fontId="0" fillId="0" borderId="1" xfId="0" applyNumberFormat="1" applyBorder="1" applyAlignment="1">
      <alignment horizontal="right" vertical="justify" wrapText="1"/>
    </xf>
    <xf numFmtId="8" fontId="10" fillId="0" borderId="0" xfId="0" applyNumberFormat="1" applyFont="1" applyAlignment="1">
      <alignment horizontal="right"/>
    </xf>
    <xf numFmtId="0" fontId="10" fillId="0" borderId="0" xfId="0" applyFont="1" applyAlignment="1">
      <alignment horizontal="right"/>
    </xf>
    <xf numFmtId="0" fontId="0" fillId="0" borderId="0" xfId="0" applyAlignment="1">
      <alignment horizontal="left" vertical="justify"/>
    </xf>
    <xf numFmtId="0" fontId="3" fillId="3" borderId="3" xfId="0" applyFont="1" applyFill="1" applyBorder="1" applyAlignment="1">
      <alignment horizontal="left" wrapText="1"/>
    </xf>
    <xf numFmtId="0" fontId="3" fillId="3" borderId="4" xfId="0" applyFont="1" applyFill="1" applyBorder="1" applyAlignment="1">
      <alignment horizontal="left" wrapText="1"/>
    </xf>
    <xf numFmtId="0" fontId="3" fillId="3" borderId="7" xfId="0" applyFont="1" applyFill="1" applyBorder="1" applyAlignment="1">
      <alignment horizontal="left" wrapText="1"/>
    </xf>
    <xf numFmtId="0" fontId="1" fillId="0" borderId="0" xfId="0" applyFont="1" applyAlignment="1">
      <alignment horizontal="center" vertical="center"/>
    </xf>
    <xf numFmtId="0" fontId="0" fillId="0" borderId="0" xfId="0"/>
    <xf numFmtId="0" fontId="5" fillId="0" borderId="1" xfId="0" applyFont="1" applyBorder="1" applyAlignment="1">
      <alignment horizontal="left" wrapText="1"/>
    </xf>
    <xf numFmtId="0" fontId="5" fillId="0" borderId="1" xfId="0" applyFont="1" applyBorder="1" applyAlignment="1">
      <alignment horizontal="left"/>
    </xf>
    <xf numFmtId="0" fontId="5" fillId="7" borderId="3" xfId="0" applyFont="1" applyFill="1" applyBorder="1" applyAlignment="1">
      <alignment horizontal="justify" wrapText="1"/>
    </xf>
    <xf numFmtId="0" fontId="5" fillId="7" borderId="4" xfId="0" applyFont="1" applyFill="1" applyBorder="1" applyAlignment="1">
      <alignment horizontal="justify" vertical="justify" wrapText="1"/>
    </xf>
    <xf numFmtId="0" fontId="5" fillId="7" borderId="5" xfId="0" applyFont="1" applyFill="1" applyBorder="1" applyAlignment="1">
      <alignment horizontal="justify" vertical="justify" wrapText="1"/>
    </xf>
    <xf numFmtId="0" fontId="10" fillId="8" borderId="8" xfId="0" applyFont="1" applyFill="1" applyBorder="1" applyAlignment="1">
      <alignment horizontal="center"/>
    </xf>
    <xf numFmtId="0" fontId="5" fillId="0" borderId="2" xfId="0" applyFont="1" applyBorder="1" applyAlignment="1">
      <alignment horizontal="left" wrapText="1"/>
    </xf>
    <xf numFmtId="0" fontId="3" fillId="6" borderId="3" xfId="0" applyFont="1" applyFill="1" applyBorder="1" applyAlignment="1">
      <alignment horizontal="left" wrapText="1"/>
    </xf>
    <xf numFmtId="0" fontId="3" fillId="6" borderId="4" xfId="0" applyFont="1" applyFill="1" applyBorder="1" applyAlignment="1">
      <alignment horizontal="left" wrapText="1"/>
    </xf>
    <xf numFmtId="0" fontId="3" fillId="6" borderId="7" xfId="0" applyFont="1" applyFill="1" applyBorder="1" applyAlignment="1">
      <alignment horizontal="left" wrapText="1"/>
    </xf>
    <xf numFmtId="0" fontId="11" fillId="9" borderId="0" xfId="0" applyFont="1" applyFill="1" applyAlignment="1">
      <alignment horizontal="center" vertical="center"/>
    </xf>
    <xf numFmtId="0" fontId="12" fillId="10" borderId="0" xfId="0" applyFont="1" applyFill="1" applyAlignment="1">
      <alignment wrapText="1"/>
    </xf>
  </cellXfs>
  <cellStyles count="2">
    <cellStyle name="Moneda"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L26"/>
  <sheetViews>
    <sheetView view="pageBreakPreview" topLeftCell="B17" zoomScaleNormal="100" zoomScaleSheetLayoutView="100" workbookViewId="0">
      <selection activeCell="B23" sqref="B23"/>
    </sheetView>
  </sheetViews>
  <sheetFormatPr baseColWidth="10" defaultColWidth="8.75" defaultRowHeight="14.25"/>
  <cols>
    <col min="2" max="2" width="23.125" customWidth="1"/>
    <col min="3" max="3" width="62" customWidth="1"/>
    <col min="4" max="4" width="14" customWidth="1"/>
    <col min="5" max="5" width="12" customWidth="1"/>
    <col min="6" max="6" width="18" customWidth="1"/>
    <col min="7" max="7" width="18" style="42" customWidth="1"/>
  </cols>
  <sheetData>
    <row r="2" spans="2:7" ht="16.5">
      <c r="B2" s="59" t="s">
        <v>0</v>
      </c>
      <c r="C2" s="59"/>
      <c r="D2" s="59"/>
      <c r="E2" s="59"/>
      <c r="F2" s="59"/>
      <c r="G2" s="59"/>
    </row>
    <row r="3" spans="2:7" ht="16.5">
      <c r="B3" s="59" t="s">
        <v>1</v>
      </c>
      <c r="C3" s="59"/>
      <c r="D3" s="59"/>
      <c r="E3" s="59"/>
      <c r="F3" s="59"/>
      <c r="G3" s="59"/>
    </row>
    <row r="4" spans="2:7">
      <c r="B4" s="60" t="s">
        <v>139</v>
      </c>
      <c r="C4" s="60"/>
      <c r="D4" s="60"/>
      <c r="E4" s="60"/>
      <c r="F4" s="60"/>
      <c r="G4" s="60"/>
    </row>
    <row r="5" spans="2:7" ht="32.450000000000003" customHeight="1">
      <c r="B5" s="4" t="s">
        <v>2</v>
      </c>
      <c r="C5" s="61" t="s">
        <v>3</v>
      </c>
      <c r="D5" s="62"/>
      <c r="E5" s="62"/>
      <c r="F5" s="62"/>
      <c r="G5" s="62"/>
    </row>
    <row r="6" spans="2:7" ht="15">
      <c r="B6" s="1" t="s">
        <v>4</v>
      </c>
      <c r="C6" s="5" t="s">
        <v>5</v>
      </c>
      <c r="D6" s="1" t="s">
        <v>6</v>
      </c>
      <c r="E6" s="1" t="s">
        <v>7</v>
      </c>
      <c r="F6" s="1" t="s">
        <v>8</v>
      </c>
      <c r="G6" s="39" t="s">
        <v>9</v>
      </c>
    </row>
    <row r="7" spans="2:7">
      <c r="B7" s="9" t="s">
        <v>10</v>
      </c>
      <c r="C7" s="63" t="s">
        <v>11</v>
      </c>
      <c r="D7" s="64"/>
      <c r="E7" s="64"/>
      <c r="F7" s="64"/>
      <c r="G7" s="65"/>
    </row>
    <row r="8" spans="2:7" ht="71.25">
      <c r="B8" s="10" t="s">
        <v>12</v>
      </c>
      <c r="C8" s="17" t="s">
        <v>13</v>
      </c>
      <c r="D8" s="14" t="s">
        <v>14</v>
      </c>
      <c r="E8" s="10">
        <v>25</v>
      </c>
      <c r="F8" s="44">
        <v>5293572.8</v>
      </c>
      <c r="G8" s="44">
        <f>E8*F8</f>
        <v>132339320</v>
      </c>
    </row>
    <row r="9" spans="2:7" ht="15">
      <c r="B9" s="11"/>
      <c r="C9" s="18" t="s">
        <v>15</v>
      </c>
      <c r="D9" s="11"/>
      <c r="E9" s="11"/>
      <c r="F9" s="12"/>
      <c r="G9" s="40">
        <f>SUM(G8:G8)</f>
        <v>132339320</v>
      </c>
    </row>
    <row r="10" spans="2:7">
      <c r="B10" s="13" t="s">
        <v>16</v>
      </c>
      <c r="C10" s="63" t="s">
        <v>17</v>
      </c>
      <c r="D10" s="64"/>
      <c r="E10" s="64"/>
      <c r="F10" s="64"/>
      <c r="G10" s="65"/>
    </row>
    <row r="11" spans="2:7" ht="57">
      <c r="B11" s="10" t="s">
        <v>18</v>
      </c>
      <c r="C11" s="17" t="s">
        <v>19</v>
      </c>
      <c r="D11" s="14" t="s">
        <v>14</v>
      </c>
      <c r="E11" s="10">
        <v>1</v>
      </c>
      <c r="F11" s="37">
        <f>+'APU APROPIACIÓN TIC'!G12</f>
        <v>19139000</v>
      </c>
      <c r="G11" s="37">
        <f>E11*F11</f>
        <v>19139000</v>
      </c>
    </row>
    <row r="12" spans="2:7" ht="57">
      <c r="B12" s="10" t="s">
        <v>20</v>
      </c>
      <c r="C12" s="17" t="s">
        <v>21</v>
      </c>
      <c r="D12" s="14" t="s">
        <v>22</v>
      </c>
      <c r="E12" s="10">
        <v>4</v>
      </c>
      <c r="F12" s="37">
        <f>+'APU APROPIACIÓN TIC'!G17</f>
        <v>2579000</v>
      </c>
      <c r="G12" s="37">
        <f>E12*F12</f>
        <v>10316000</v>
      </c>
    </row>
    <row r="13" spans="2:7" ht="42.75">
      <c r="B13" s="10" t="s">
        <v>23</v>
      </c>
      <c r="C13" s="17" t="s">
        <v>24</v>
      </c>
      <c r="D13" s="14" t="s">
        <v>14</v>
      </c>
      <c r="E13" s="10">
        <v>4</v>
      </c>
      <c r="F13" s="37">
        <f>+'APU APROPIACIÓN TIC'!G22</f>
        <v>4760000</v>
      </c>
      <c r="G13" s="37">
        <f>E13*F13</f>
        <v>19040000</v>
      </c>
    </row>
    <row r="14" spans="2:7" ht="42.75">
      <c r="B14" s="10" t="s">
        <v>25</v>
      </c>
      <c r="C14" s="17" t="s">
        <v>26</v>
      </c>
      <c r="D14" s="14" t="s">
        <v>14</v>
      </c>
      <c r="E14" s="10">
        <v>1</v>
      </c>
      <c r="F14" s="37">
        <f>+'APU APROPIACIÓN TIC'!F23</f>
        <v>2000000</v>
      </c>
      <c r="G14" s="37">
        <f>E14*F14</f>
        <v>2000000</v>
      </c>
    </row>
    <row r="15" spans="2:7" ht="15">
      <c r="B15" s="11"/>
      <c r="C15" s="56" t="s">
        <v>27</v>
      </c>
      <c r="D15" s="57"/>
      <c r="E15" s="57"/>
      <c r="F15" s="58"/>
      <c r="G15" s="43">
        <f>SUM(G11:G14)</f>
        <v>50495000</v>
      </c>
    </row>
    <row r="16" spans="2:7" ht="25.15" customHeight="1">
      <c r="B16" s="13" t="s">
        <v>28</v>
      </c>
      <c r="C16" s="19" t="s">
        <v>29</v>
      </c>
      <c r="D16" s="20"/>
      <c r="E16" s="20"/>
      <c r="F16" s="20"/>
      <c r="G16" s="43">
        <f>G17</f>
        <v>51872864.409999996</v>
      </c>
    </row>
    <row r="17" spans="2:12" ht="114">
      <c r="B17" s="10" t="s">
        <v>30</v>
      </c>
      <c r="C17" s="17" t="s">
        <v>31</v>
      </c>
      <c r="D17" s="14" t="s">
        <v>32</v>
      </c>
      <c r="E17" s="10">
        <v>1</v>
      </c>
      <c r="F17" s="52">
        <f>'APU APROPIACIÓN TIC'!G39</f>
        <v>51872864.409999996</v>
      </c>
      <c r="G17" s="52">
        <f>F17*E17</f>
        <v>51872864.409999996</v>
      </c>
    </row>
    <row r="18" spans="2:12" ht="15.75">
      <c r="B18" s="2"/>
      <c r="C18" s="2" t="s">
        <v>33</v>
      </c>
      <c r="D18" s="2"/>
      <c r="E18" s="2"/>
      <c r="F18" s="3"/>
      <c r="G18" s="41">
        <f>SUM(G9,G15,G17)</f>
        <v>234707184.41</v>
      </c>
    </row>
    <row r="20" spans="2:12">
      <c r="B20" s="55" t="s">
        <v>138</v>
      </c>
      <c r="C20" s="55"/>
      <c r="D20" s="55"/>
      <c r="E20" s="55"/>
      <c r="F20" s="55"/>
      <c r="G20" s="55"/>
      <c r="H20" s="55"/>
      <c r="I20" s="55"/>
      <c r="J20" s="55"/>
      <c r="K20" s="55"/>
      <c r="L20" s="55"/>
    </row>
    <row r="21" spans="2:12">
      <c r="G21" s="53">
        <f>G18</f>
        <v>234707184.41</v>
      </c>
    </row>
    <row r="22" spans="2:12">
      <c r="G22" s="53">
        <f>G18-G21</f>
        <v>0</v>
      </c>
    </row>
    <row r="23" spans="2:12">
      <c r="B23" s="21" t="s">
        <v>140</v>
      </c>
      <c r="G23" s="54"/>
    </row>
    <row r="24" spans="2:12">
      <c r="B24" s="21" t="s">
        <v>34</v>
      </c>
      <c r="G24" s="53"/>
    </row>
    <row r="25" spans="2:12">
      <c r="B25" s="22" t="s">
        <v>35</v>
      </c>
    </row>
    <row r="26" spans="2:12">
      <c r="B26" s="22" t="s">
        <v>36</v>
      </c>
    </row>
  </sheetData>
  <mergeCells count="8">
    <mergeCell ref="B20:L20"/>
    <mergeCell ref="C15:F15"/>
    <mergeCell ref="B2:G2"/>
    <mergeCell ref="B3:G3"/>
    <mergeCell ref="B4:G4"/>
    <mergeCell ref="C5:G5"/>
    <mergeCell ref="C10:G10"/>
    <mergeCell ref="C7:G7"/>
  </mergeCell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46"/>
  <sheetViews>
    <sheetView view="pageBreakPreview" topLeftCell="A33" zoomScale="60" zoomScaleNormal="100" workbookViewId="0">
      <selection activeCell="B43" sqref="B43"/>
    </sheetView>
  </sheetViews>
  <sheetFormatPr baseColWidth="10" defaultColWidth="8.75" defaultRowHeight="14.25"/>
  <cols>
    <col min="2" max="2" width="17" customWidth="1"/>
    <col min="3" max="3" width="66" customWidth="1"/>
    <col min="4" max="4" width="14" customWidth="1"/>
    <col min="5" max="5" width="12" customWidth="1"/>
    <col min="6" max="7" width="18" customWidth="1"/>
    <col min="8" max="8" width="12.625" customWidth="1"/>
  </cols>
  <sheetData>
    <row r="1" spans="2:7" ht="16.5">
      <c r="B1" s="59" t="s">
        <v>0</v>
      </c>
      <c r="C1" s="59"/>
      <c r="D1" s="59"/>
      <c r="E1" s="59"/>
      <c r="F1" s="59"/>
      <c r="G1" s="59"/>
    </row>
    <row r="2" spans="2:7" ht="16.5">
      <c r="B2" s="59" t="s">
        <v>1</v>
      </c>
      <c r="C2" s="59"/>
      <c r="D2" s="59"/>
      <c r="E2" s="59"/>
      <c r="F2" s="59"/>
      <c r="G2" s="59"/>
    </row>
    <row r="3" spans="2:7" ht="25.9" customHeight="1">
      <c r="B3" s="6" t="s">
        <v>37</v>
      </c>
      <c r="C3" s="67" t="s">
        <v>3</v>
      </c>
      <c r="D3" s="67"/>
      <c r="E3" s="67"/>
      <c r="F3" s="67"/>
      <c r="G3" s="67"/>
    </row>
    <row r="4" spans="2:7" ht="15">
      <c r="B4" s="15" t="s">
        <v>4</v>
      </c>
      <c r="C4" s="15" t="s">
        <v>38</v>
      </c>
      <c r="D4" s="15" t="s">
        <v>6</v>
      </c>
      <c r="E4" s="15" t="s">
        <v>7</v>
      </c>
      <c r="F4" s="15" t="s">
        <v>39</v>
      </c>
      <c r="G4" s="15" t="s">
        <v>40</v>
      </c>
    </row>
    <row r="5" spans="2:7" ht="28.5">
      <c r="B5" s="6" t="s">
        <v>41</v>
      </c>
      <c r="C5" s="6" t="s">
        <v>42</v>
      </c>
      <c r="D5" s="6" t="s">
        <v>43</v>
      </c>
      <c r="E5" s="6">
        <v>40</v>
      </c>
      <c r="F5" s="25">
        <v>73000</v>
      </c>
      <c r="G5" s="25">
        <f t="shared" ref="G5:G11" si="0">E5*F5</f>
        <v>2920000</v>
      </c>
    </row>
    <row r="6" spans="2:7">
      <c r="B6" s="6" t="s">
        <v>44</v>
      </c>
      <c r="C6" s="6" t="s">
        <v>133</v>
      </c>
      <c r="D6" s="6" t="s">
        <v>45</v>
      </c>
      <c r="E6" s="6">
        <v>13</v>
      </c>
      <c r="F6" s="25">
        <v>73000</v>
      </c>
      <c r="G6" s="25">
        <f t="shared" si="0"/>
        <v>949000</v>
      </c>
    </row>
    <row r="7" spans="2:7" ht="28.5">
      <c r="B7" s="6" t="s">
        <v>46</v>
      </c>
      <c r="C7" s="6" t="s">
        <v>47</v>
      </c>
      <c r="D7" s="6" t="s">
        <v>48</v>
      </c>
      <c r="E7" s="6">
        <v>1</v>
      </c>
      <c r="F7" s="25">
        <v>1500000</v>
      </c>
      <c r="G7" s="25">
        <f t="shared" si="0"/>
        <v>1500000</v>
      </c>
    </row>
    <row r="8" spans="2:7" ht="28.5">
      <c r="B8" s="6" t="s">
        <v>49</v>
      </c>
      <c r="C8" s="6" t="s">
        <v>50</v>
      </c>
      <c r="D8" s="6" t="s">
        <v>48</v>
      </c>
      <c r="E8" s="6">
        <v>90</v>
      </c>
      <c r="F8" s="25">
        <v>70000</v>
      </c>
      <c r="G8" s="25">
        <f t="shared" si="0"/>
        <v>6300000</v>
      </c>
    </row>
    <row r="9" spans="2:7">
      <c r="B9" s="6" t="s">
        <v>51</v>
      </c>
      <c r="C9" s="23" t="s">
        <v>52</v>
      </c>
      <c r="D9" s="6" t="s">
        <v>45</v>
      </c>
      <c r="E9" s="6">
        <v>90</v>
      </c>
      <c r="F9" s="26">
        <v>18000</v>
      </c>
      <c r="G9" s="26">
        <f t="shared" si="0"/>
        <v>1620000</v>
      </c>
    </row>
    <row r="10" spans="2:7">
      <c r="B10" s="6" t="s">
        <v>53</v>
      </c>
      <c r="C10" s="23" t="s">
        <v>54</v>
      </c>
      <c r="D10" s="6" t="s">
        <v>45</v>
      </c>
      <c r="E10" s="6">
        <v>13</v>
      </c>
      <c r="F10" s="26">
        <v>150000</v>
      </c>
      <c r="G10" s="26">
        <f t="shared" si="0"/>
        <v>1950000</v>
      </c>
    </row>
    <row r="11" spans="2:7">
      <c r="B11" s="6" t="s">
        <v>55</v>
      </c>
      <c r="C11" s="23" t="s">
        <v>56</v>
      </c>
      <c r="D11" s="6" t="s">
        <v>45</v>
      </c>
      <c r="E11" s="6">
        <v>13</v>
      </c>
      <c r="F11" s="26">
        <v>300000</v>
      </c>
      <c r="G11" s="26">
        <f t="shared" si="0"/>
        <v>3900000</v>
      </c>
    </row>
    <row r="12" spans="2:7" ht="15">
      <c r="B12" s="16"/>
      <c r="C12" s="16" t="s">
        <v>57</v>
      </c>
      <c r="D12" s="16"/>
      <c r="E12" s="16"/>
      <c r="F12" s="27"/>
      <c r="G12" s="27">
        <f>SUM(G5:G11)</f>
        <v>19139000</v>
      </c>
    </row>
    <row r="13" spans="2:7" ht="28.5">
      <c r="B13" s="6" t="s">
        <v>58</v>
      </c>
      <c r="C13" s="6" t="s">
        <v>59</v>
      </c>
      <c r="D13" s="6" t="s">
        <v>43</v>
      </c>
      <c r="E13" s="6">
        <v>10</v>
      </c>
      <c r="F13" s="25">
        <v>73000</v>
      </c>
      <c r="G13" s="25">
        <f>E13*F13</f>
        <v>730000</v>
      </c>
    </row>
    <row r="14" spans="2:7" ht="28.5">
      <c r="B14" s="6" t="s">
        <v>60</v>
      </c>
      <c r="C14" s="6" t="s">
        <v>61</v>
      </c>
      <c r="D14" s="6" t="s">
        <v>43</v>
      </c>
      <c r="E14" s="6">
        <v>10</v>
      </c>
      <c r="F14" s="25">
        <v>73000</v>
      </c>
      <c r="G14" s="25">
        <f>E14*F14</f>
        <v>730000</v>
      </c>
    </row>
    <row r="15" spans="2:7" ht="28.5">
      <c r="B15" s="6" t="s">
        <v>62</v>
      </c>
      <c r="C15" s="6" t="s">
        <v>63</v>
      </c>
      <c r="D15" s="6" t="s">
        <v>48</v>
      </c>
      <c r="E15" s="6">
        <v>5</v>
      </c>
      <c r="F15" s="25">
        <v>150000</v>
      </c>
      <c r="G15" s="25">
        <f>E15*F15</f>
        <v>750000</v>
      </c>
    </row>
    <row r="16" spans="2:7" ht="30">
      <c r="B16" s="7" t="s">
        <v>64</v>
      </c>
      <c r="C16" s="7" t="s">
        <v>65</v>
      </c>
      <c r="D16" s="7" t="s">
        <v>45</v>
      </c>
      <c r="E16" s="7">
        <v>5</v>
      </c>
      <c r="F16" s="28">
        <v>73800</v>
      </c>
      <c r="G16" s="28">
        <f>E16*F16</f>
        <v>369000</v>
      </c>
    </row>
    <row r="17" spans="2:7" ht="15">
      <c r="B17" s="16"/>
      <c r="C17" s="68" t="s">
        <v>66</v>
      </c>
      <c r="D17" s="69"/>
      <c r="E17" s="69"/>
      <c r="F17" s="70"/>
      <c r="G17" s="27">
        <f>SUM(G13:G16)</f>
        <v>2579000</v>
      </c>
    </row>
    <row r="18" spans="2:7" ht="28.5">
      <c r="B18" s="6" t="s">
        <v>67</v>
      </c>
      <c r="C18" s="6" t="s">
        <v>68</v>
      </c>
      <c r="D18" s="6" t="s">
        <v>43</v>
      </c>
      <c r="E18" s="6">
        <v>10</v>
      </c>
      <c r="F18" s="25">
        <v>73000</v>
      </c>
      <c r="G18" s="25">
        <f>E18*F18</f>
        <v>730000</v>
      </c>
    </row>
    <row r="19" spans="2:7">
      <c r="B19" s="6" t="s">
        <v>69</v>
      </c>
      <c r="C19" s="6" t="s">
        <v>70</v>
      </c>
      <c r="D19" s="6" t="s">
        <v>48</v>
      </c>
      <c r="E19" s="6">
        <v>2</v>
      </c>
      <c r="F19" s="25">
        <v>1050000</v>
      </c>
      <c r="G19" s="25">
        <f>E19*F19</f>
        <v>2100000</v>
      </c>
    </row>
    <row r="20" spans="2:7" ht="30">
      <c r="B20" s="6" t="s">
        <v>71</v>
      </c>
      <c r="C20" s="7" t="s">
        <v>72</v>
      </c>
      <c r="D20" s="7" t="s">
        <v>48</v>
      </c>
      <c r="E20" s="7">
        <v>2</v>
      </c>
      <c r="F20" s="28">
        <v>600000</v>
      </c>
      <c r="G20" s="28">
        <f>E20*F20</f>
        <v>1200000</v>
      </c>
    </row>
    <row r="21" spans="2:7">
      <c r="B21" s="6" t="s">
        <v>73</v>
      </c>
      <c r="C21" s="6" t="s">
        <v>74</v>
      </c>
      <c r="D21" s="6" t="s">
        <v>45</v>
      </c>
      <c r="E21" s="6">
        <v>10</v>
      </c>
      <c r="F21" s="25">
        <v>73000</v>
      </c>
      <c r="G21" s="25">
        <f>E21*F21</f>
        <v>730000</v>
      </c>
    </row>
    <row r="22" spans="2:7" ht="15">
      <c r="B22" s="16"/>
      <c r="C22" s="68" t="s">
        <v>75</v>
      </c>
      <c r="D22" s="69"/>
      <c r="E22" s="69"/>
      <c r="F22" s="70"/>
      <c r="G22" s="27">
        <f>SUM(G18:G21)</f>
        <v>4760000</v>
      </c>
    </row>
    <row r="23" spans="2:7" ht="60">
      <c r="B23" s="6" t="s">
        <v>76</v>
      </c>
      <c r="C23" s="24" t="s">
        <v>77</v>
      </c>
      <c r="D23" s="8" t="s">
        <v>48</v>
      </c>
      <c r="E23" s="8">
        <v>1</v>
      </c>
      <c r="F23" s="29">
        <v>2000000</v>
      </c>
      <c r="G23" s="29">
        <f>E23*F23</f>
        <v>2000000</v>
      </c>
    </row>
    <row r="24" spans="2:7" ht="12.6" customHeight="1">
      <c r="B24" s="30"/>
      <c r="C24" s="68" t="s">
        <v>78</v>
      </c>
      <c r="D24" s="69"/>
      <c r="E24" s="70"/>
      <c r="F24" s="27"/>
      <c r="G24" s="27">
        <f>G23</f>
        <v>2000000</v>
      </c>
    </row>
    <row r="25" spans="2:7">
      <c r="B25" s="13"/>
      <c r="C25" s="19" t="s">
        <v>79</v>
      </c>
      <c r="D25" s="20"/>
      <c r="E25" s="20"/>
      <c r="F25" s="20"/>
      <c r="G25" s="31">
        <f>G39</f>
        <v>51872864.409999996</v>
      </c>
    </row>
    <row r="26" spans="2:7" ht="42.75">
      <c r="B26" s="32" t="s">
        <v>80</v>
      </c>
      <c r="C26" s="33" t="s">
        <v>81</v>
      </c>
      <c r="D26" s="34" t="s">
        <v>32</v>
      </c>
      <c r="E26" s="36">
        <v>1</v>
      </c>
      <c r="F26" s="34">
        <v>2000000</v>
      </c>
      <c r="G26" s="34">
        <f>E26*F26</f>
        <v>2000000</v>
      </c>
    </row>
    <row r="27" spans="2:7" ht="28.5">
      <c r="B27" s="32" t="s">
        <v>82</v>
      </c>
      <c r="C27" s="33" t="s">
        <v>83</v>
      </c>
      <c r="D27" s="34" t="s">
        <v>43</v>
      </c>
      <c r="E27" s="36">
        <v>5</v>
      </c>
      <c r="F27" s="34">
        <v>73000</v>
      </c>
      <c r="G27" s="34">
        <f>E27*F27</f>
        <v>365000</v>
      </c>
    </row>
    <row r="28" spans="2:7">
      <c r="B28" s="32" t="s">
        <v>84</v>
      </c>
      <c r="C28" s="33" t="s">
        <v>134</v>
      </c>
      <c r="D28" s="34" t="s">
        <v>85</v>
      </c>
      <c r="E28" s="36">
        <v>1</v>
      </c>
      <c r="F28" s="34">
        <v>1200000</v>
      </c>
      <c r="G28" s="34">
        <f>E28*F28</f>
        <v>1200000</v>
      </c>
    </row>
    <row r="29" spans="2:7">
      <c r="B29" s="32" t="s">
        <v>86</v>
      </c>
      <c r="C29" s="33" t="s">
        <v>135</v>
      </c>
      <c r="D29" s="34" t="s">
        <v>87</v>
      </c>
      <c r="E29" s="36">
        <v>1</v>
      </c>
      <c r="F29" s="34">
        <v>3500000</v>
      </c>
      <c r="G29" s="34">
        <f>E29*F29</f>
        <v>3500000</v>
      </c>
    </row>
    <row r="30" spans="2:7">
      <c r="B30" s="32" t="s">
        <v>88</v>
      </c>
      <c r="C30" s="33" t="s">
        <v>89</v>
      </c>
      <c r="D30" s="34" t="s">
        <v>90</v>
      </c>
      <c r="E30" s="36">
        <v>10</v>
      </c>
      <c r="F30" s="34">
        <v>180000</v>
      </c>
      <c r="G30" s="34">
        <f t="shared" ref="G30:G34" si="1">E30*F30</f>
        <v>1800000</v>
      </c>
    </row>
    <row r="31" spans="2:7" ht="28.5">
      <c r="B31" s="32" t="s">
        <v>91</v>
      </c>
      <c r="C31" s="33" t="s">
        <v>92</v>
      </c>
      <c r="D31" s="34" t="s">
        <v>32</v>
      </c>
      <c r="E31" s="36">
        <v>10</v>
      </c>
      <c r="F31" s="34">
        <v>150000</v>
      </c>
      <c r="G31" s="34">
        <f t="shared" si="1"/>
        <v>1500000</v>
      </c>
    </row>
    <row r="32" spans="2:7" ht="28.5">
      <c r="B32" s="32" t="s">
        <v>93</v>
      </c>
      <c r="C32" s="33" t="s">
        <v>94</v>
      </c>
      <c r="D32" s="34" t="s">
        <v>32</v>
      </c>
      <c r="E32" s="36">
        <v>1</v>
      </c>
      <c r="F32" s="34">
        <v>2000000</v>
      </c>
      <c r="G32" s="34">
        <f t="shared" si="1"/>
        <v>2000000</v>
      </c>
    </row>
    <row r="33" spans="2:12" ht="71.25">
      <c r="B33" s="32" t="s">
        <v>95</v>
      </c>
      <c r="C33" s="33" t="s">
        <v>96</v>
      </c>
      <c r="D33" s="34" t="s">
        <v>85</v>
      </c>
      <c r="E33" s="36">
        <v>1</v>
      </c>
      <c r="F33" s="34">
        <v>1589264.41</v>
      </c>
      <c r="G33" s="34">
        <f>ROUND(E33*F33,2)</f>
        <v>1589264.41</v>
      </c>
    </row>
    <row r="34" spans="2:12" ht="28.5">
      <c r="B34" s="32" t="s">
        <v>97</v>
      </c>
      <c r="C34" s="33" t="s">
        <v>98</v>
      </c>
      <c r="D34" s="34" t="s">
        <v>32</v>
      </c>
      <c r="E34" s="36">
        <v>10</v>
      </c>
      <c r="F34" s="34">
        <v>150000</v>
      </c>
      <c r="G34" s="34">
        <f t="shared" si="1"/>
        <v>1500000</v>
      </c>
      <c r="H34" s="35"/>
    </row>
    <row r="35" spans="2:12" ht="28.5">
      <c r="B35" s="32" t="s">
        <v>99</v>
      </c>
      <c r="C35" s="33" t="s">
        <v>100</v>
      </c>
      <c r="D35" s="34" t="s">
        <v>14</v>
      </c>
      <c r="E35" s="36">
        <v>1022</v>
      </c>
      <c r="F35" s="34">
        <v>8000</v>
      </c>
      <c r="G35" s="34">
        <f>E35*F35</f>
        <v>8176000</v>
      </c>
    </row>
    <row r="36" spans="2:12" ht="28.5">
      <c r="B36" s="32" t="s">
        <v>101</v>
      </c>
      <c r="C36" s="33" t="s">
        <v>102</v>
      </c>
      <c r="D36" s="34" t="s">
        <v>14</v>
      </c>
      <c r="E36" s="36">
        <v>1004</v>
      </c>
      <c r="F36" s="34">
        <v>18000</v>
      </c>
      <c r="G36" s="34">
        <f>E36*F36</f>
        <v>18072000</v>
      </c>
    </row>
    <row r="37" spans="2:12">
      <c r="B37" s="32" t="s">
        <v>103</v>
      </c>
      <c r="C37" s="33" t="s">
        <v>104</v>
      </c>
      <c r="D37" s="34" t="s">
        <v>14</v>
      </c>
      <c r="E37" s="36">
        <v>1022</v>
      </c>
      <c r="F37" s="34">
        <v>9300</v>
      </c>
      <c r="G37" s="34">
        <f t="shared" ref="G37" si="2">E37*F37</f>
        <v>9504600</v>
      </c>
    </row>
    <row r="38" spans="2:12" ht="28.5">
      <c r="B38" s="32" t="s">
        <v>105</v>
      </c>
      <c r="C38" s="33" t="s">
        <v>136</v>
      </c>
      <c r="D38" s="34" t="s">
        <v>137</v>
      </c>
      <c r="E38" s="36">
        <v>2</v>
      </c>
      <c r="F38" s="34">
        <v>333000</v>
      </c>
      <c r="G38" s="34">
        <f>E38*F38</f>
        <v>666000</v>
      </c>
    </row>
    <row r="39" spans="2:12">
      <c r="B39" s="66" t="s">
        <v>107</v>
      </c>
      <c r="C39" s="66"/>
      <c r="D39" s="66"/>
      <c r="E39" s="66"/>
      <c r="F39" s="66"/>
      <c r="G39" s="38">
        <f>SUM(G26:G38)</f>
        <v>51872864.409999996</v>
      </c>
    </row>
    <row r="40" spans="2:12">
      <c r="G40" s="35"/>
    </row>
    <row r="41" spans="2:12">
      <c r="B41" s="55" t="s">
        <v>138</v>
      </c>
      <c r="C41" s="55"/>
      <c r="D41" s="55"/>
      <c r="E41" s="55"/>
      <c r="F41" s="55"/>
      <c r="G41" s="55"/>
      <c r="H41" s="55"/>
      <c r="I41" s="55"/>
      <c r="J41" s="55"/>
      <c r="K41" s="55"/>
      <c r="L41" s="55"/>
    </row>
    <row r="42" spans="2:12">
      <c r="B42" s="55" t="s">
        <v>138</v>
      </c>
      <c r="C42" s="55"/>
      <c r="D42" s="55"/>
      <c r="E42" s="55"/>
      <c r="F42" s="55"/>
      <c r="G42" s="55"/>
      <c r="H42" s="55"/>
      <c r="I42" s="55"/>
      <c r="J42" s="55"/>
      <c r="K42" s="55"/>
      <c r="L42" s="55"/>
    </row>
    <row r="43" spans="2:12">
      <c r="B43" t="s">
        <v>140</v>
      </c>
    </row>
    <row r="44" spans="2:12">
      <c r="B44" s="21" t="s">
        <v>34</v>
      </c>
    </row>
    <row r="45" spans="2:12">
      <c r="B45" s="22" t="s">
        <v>35</v>
      </c>
    </row>
    <row r="46" spans="2:12">
      <c r="B46" s="22" t="s">
        <v>36</v>
      </c>
    </row>
  </sheetData>
  <mergeCells count="9">
    <mergeCell ref="B1:G1"/>
    <mergeCell ref="B41:L41"/>
    <mergeCell ref="B42:L42"/>
    <mergeCell ref="B39:F39"/>
    <mergeCell ref="B2:G2"/>
    <mergeCell ref="C3:G3"/>
    <mergeCell ref="C17:F17"/>
    <mergeCell ref="C22:F22"/>
    <mergeCell ref="C24:E24"/>
  </mergeCells>
  <phoneticPr fontId="13" type="noConversion"/>
  <pageMargins left="0.7" right="0.7" top="0.75" bottom="0.75" header="0.3" footer="0.3"/>
  <pageSetup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L44"/>
  <sheetViews>
    <sheetView tabSelected="1" view="pageBreakPreview" zoomScale="60" zoomScaleNormal="56" workbookViewId="0">
      <pane ySplit="9" topLeftCell="A33" activePane="bottomLeft" state="frozen"/>
      <selection pane="bottomLeft" activeCell="M19" sqref="M19"/>
    </sheetView>
  </sheetViews>
  <sheetFormatPr baseColWidth="10" defaultColWidth="8.75" defaultRowHeight="14.25"/>
  <cols>
    <col min="2" max="2" width="21.5" customWidth="1"/>
    <col min="3" max="3" width="55" customWidth="1"/>
    <col min="4" max="7" width="13" customWidth="1"/>
    <col min="8" max="8" width="19" hidden="1" customWidth="1"/>
    <col min="9" max="12" width="19" customWidth="1"/>
  </cols>
  <sheetData>
    <row r="2" spans="2:12">
      <c r="B2" s="71" t="s">
        <v>108</v>
      </c>
      <c r="C2" s="71"/>
      <c r="D2" s="71"/>
      <c r="E2" s="71"/>
      <c r="F2" s="71"/>
      <c r="G2" s="71"/>
      <c r="H2" s="71"/>
      <c r="I2" s="71"/>
      <c r="J2" s="71"/>
      <c r="K2" s="71"/>
      <c r="L2" s="71"/>
    </row>
    <row r="3" spans="2:12">
      <c r="B3" s="71"/>
      <c r="C3" s="71"/>
      <c r="D3" s="71"/>
      <c r="E3" s="71"/>
      <c r="F3" s="71"/>
      <c r="G3" s="71"/>
      <c r="H3" s="71"/>
      <c r="I3" s="71"/>
      <c r="J3" s="71"/>
      <c r="K3" s="71"/>
      <c r="L3" s="71"/>
    </row>
    <row r="4" spans="2:12" ht="34.9" hidden="1" customHeight="1">
      <c r="B4" s="72" t="s">
        <v>109</v>
      </c>
      <c r="C4" s="72"/>
      <c r="D4" s="72"/>
      <c r="E4" s="72"/>
      <c r="F4" s="72"/>
      <c r="G4" s="72"/>
      <c r="H4" s="72"/>
      <c r="I4" s="72"/>
      <c r="J4" s="72"/>
      <c r="K4" s="72"/>
      <c r="L4" s="72"/>
    </row>
    <row r="5" spans="2:12" hidden="1"/>
    <row r="6" spans="2:12" ht="30" hidden="1">
      <c r="B6" s="47" t="s">
        <v>110</v>
      </c>
      <c r="C6" s="47" t="s">
        <v>111</v>
      </c>
      <c r="D6" s="47" t="s">
        <v>112</v>
      </c>
      <c r="E6" s="47" t="s">
        <v>113</v>
      </c>
      <c r="F6" s="47" t="s">
        <v>114</v>
      </c>
    </row>
    <row r="7" spans="2:12" hidden="1">
      <c r="B7" s="48">
        <v>0.1</v>
      </c>
      <c r="C7" s="48">
        <v>0.05</v>
      </c>
      <c r="D7" s="48">
        <v>0.05</v>
      </c>
      <c r="E7" s="48">
        <v>0.05</v>
      </c>
      <c r="F7" s="48">
        <v>0.09</v>
      </c>
    </row>
    <row r="9" spans="2:12" ht="34.15" customHeight="1">
      <c r="B9" s="50" t="s">
        <v>115</v>
      </c>
      <c r="C9" s="50" t="s">
        <v>116</v>
      </c>
      <c r="D9" s="50" t="s">
        <v>14</v>
      </c>
      <c r="E9" s="50" t="s">
        <v>117</v>
      </c>
      <c r="F9" s="50" t="s">
        <v>118</v>
      </c>
      <c r="G9" s="50" t="s">
        <v>119</v>
      </c>
      <c r="H9" s="50" t="s">
        <v>120</v>
      </c>
      <c r="I9" s="50" t="s">
        <v>121</v>
      </c>
      <c r="J9" s="50" t="s">
        <v>122</v>
      </c>
      <c r="K9" s="50" t="s">
        <v>123</v>
      </c>
      <c r="L9" s="50" t="s">
        <v>124</v>
      </c>
    </row>
    <row r="10" spans="2:12" ht="67.900000000000006" customHeight="1">
      <c r="B10" s="45" t="s">
        <v>12</v>
      </c>
      <c r="C10" s="46" t="s">
        <v>132</v>
      </c>
      <c r="D10" s="45" t="s">
        <v>14</v>
      </c>
      <c r="E10" s="45">
        <v>25</v>
      </c>
      <c r="F10" s="45">
        <v>1</v>
      </c>
      <c r="G10" s="45">
        <f t="shared" ref="G10:G39" si="0">E10*F10</f>
        <v>25</v>
      </c>
      <c r="H10" s="51">
        <v>5293572.8</v>
      </c>
      <c r="I10" s="51">
        <f t="shared" ref="I10:I39" si="1">H10</f>
        <v>5293572.8</v>
      </c>
      <c r="J10" s="51">
        <f t="shared" ref="J10:J39" si="2">ROUND(H10*(1+$E$7),2)</f>
        <v>5558251.4400000004</v>
      </c>
      <c r="K10" s="51">
        <f t="shared" ref="K10:K39" si="3">ROUND(H10*(1+$F$7),2)</f>
        <v>5769994.3499999996</v>
      </c>
      <c r="L10" s="51">
        <f t="shared" ref="L10:L39" si="4">MIN(I10:K10)</f>
        <v>5293572.8</v>
      </c>
    </row>
    <row r="11" spans="2:12" ht="28.5">
      <c r="B11" s="45" t="s">
        <v>41</v>
      </c>
      <c r="C11" s="46" t="s">
        <v>42</v>
      </c>
      <c r="D11" s="45" t="s">
        <v>43</v>
      </c>
      <c r="E11" s="45">
        <v>40</v>
      </c>
      <c r="F11" s="45">
        <v>1</v>
      </c>
      <c r="G11" s="45">
        <f t="shared" si="0"/>
        <v>40</v>
      </c>
      <c r="H11" s="51">
        <v>73000</v>
      </c>
      <c r="I11" s="51">
        <f t="shared" si="1"/>
        <v>73000</v>
      </c>
      <c r="J11" s="51">
        <f t="shared" si="2"/>
        <v>76650</v>
      </c>
      <c r="K11" s="51">
        <f t="shared" si="3"/>
        <v>79570</v>
      </c>
      <c r="L11" s="51">
        <f t="shared" si="4"/>
        <v>73000</v>
      </c>
    </row>
    <row r="12" spans="2:12">
      <c r="B12" s="45" t="s">
        <v>44</v>
      </c>
      <c r="C12" s="46" t="s">
        <v>125</v>
      </c>
      <c r="D12" s="45" t="s">
        <v>45</v>
      </c>
      <c r="E12" s="45">
        <v>13</v>
      </c>
      <c r="F12" s="45">
        <v>1</v>
      </c>
      <c r="G12" s="45">
        <f t="shared" si="0"/>
        <v>13</v>
      </c>
      <c r="H12" s="51">
        <v>73000</v>
      </c>
      <c r="I12" s="51">
        <f t="shared" si="1"/>
        <v>73000</v>
      </c>
      <c r="J12" s="51">
        <f t="shared" si="2"/>
        <v>76650</v>
      </c>
      <c r="K12" s="51">
        <f t="shared" si="3"/>
        <v>79570</v>
      </c>
      <c r="L12" s="51">
        <f t="shared" si="4"/>
        <v>73000</v>
      </c>
    </row>
    <row r="13" spans="2:12" ht="28.5">
      <c r="B13" s="45" t="s">
        <v>46</v>
      </c>
      <c r="C13" s="46" t="s">
        <v>47</v>
      </c>
      <c r="D13" s="45" t="s">
        <v>48</v>
      </c>
      <c r="E13" s="45">
        <v>1</v>
      </c>
      <c r="F13" s="45">
        <v>1</v>
      </c>
      <c r="G13" s="45">
        <f t="shared" si="0"/>
        <v>1</v>
      </c>
      <c r="H13" s="51">
        <v>1500000</v>
      </c>
      <c r="I13" s="51">
        <f t="shared" si="1"/>
        <v>1500000</v>
      </c>
      <c r="J13" s="51">
        <f t="shared" si="2"/>
        <v>1575000</v>
      </c>
      <c r="K13" s="51">
        <f t="shared" si="3"/>
        <v>1635000</v>
      </c>
      <c r="L13" s="51">
        <f t="shared" si="4"/>
        <v>1500000</v>
      </c>
    </row>
    <row r="14" spans="2:12" ht="28.5">
      <c r="B14" s="45" t="s">
        <v>49</v>
      </c>
      <c r="C14" s="46" t="s">
        <v>50</v>
      </c>
      <c r="D14" s="45" t="s">
        <v>48</v>
      </c>
      <c r="E14" s="45">
        <v>90</v>
      </c>
      <c r="F14" s="45">
        <v>1</v>
      </c>
      <c r="G14" s="45">
        <f t="shared" si="0"/>
        <v>90</v>
      </c>
      <c r="H14" s="51">
        <v>70000</v>
      </c>
      <c r="I14" s="51">
        <f t="shared" si="1"/>
        <v>70000</v>
      </c>
      <c r="J14" s="51">
        <f t="shared" si="2"/>
        <v>73500</v>
      </c>
      <c r="K14" s="51">
        <f t="shared" si="3"/>
        <v>76300</v>
      </c>
      <c r="L14" s="51">
        <f t="shared" si="4"/>
        <v>70000</v>
      </c>
    </row>
    <row r="15" spans="2:12">
      <c r="B15" s="45" t="s">
        <v>51</v>
      </c>
      <c r="C15" s="46" t="s">
        <v>126</v>
      </c>
      <c r="D15" s="45" t="s">
        <v>45</v>
      </c>
      <c r="E15" s="45">
        <v>90</v>
      </c>
      <c r="F15" s="45">
        <v>1</v>
      </c>
      <c r="G15" s="45">
        <f t="shared" si="0"/>
        <v>90</v>
      </c>
      <c r="H15" s="51">
        <v>18000</v>
      </c>
      <c r="I15" s="51">
        <f t="shared" si="1"/>
        <v>18000</v>
      </c>
      <c r="J15" s="51">
        <f t="shared" si="2"/>
        <v>18900</v>
      </c>
      <c r="K15" s="51">
        <f t="shared" si="3"/>
        <v>19620</v>
      </c>
      <c r="L15" s="51">
        <f t="shared" si="4"/>
        <v>18000</v>
      </c>
    </row>
    <row r="16" spans="2:12">
      <c r="B16" s="45" t="s">
        <v>53</v>
      </c>
      <c r="C16" s="46" t="s">
        <v>54</v>
      </c>
      <c r="D16" s="45" t="s">
        <v>45</v>
      </c>
      <c r="E16" s="45">
        <v>13</v>
      </c>
      <c r="F16" s="45">
        <v>1</v>
      </c>
      <c r="G16" s="45">
        <f t="shared" si="0"/>
        <v>13</v>
      </c>
      <c r="H16" s="51">
        <v>150000</v>
      </c>
      <c r="I16" s="51">
        <f t="shared" si="1"/>
        <v>150000</v>
      </c>
      <c r="J16" s="51">
        <f t="shared" si="2"/>
        <v>157500</v>
      </c>
      <c r="K16" s="51">
        <f t="shared" si="3"/>
        <v>163500</v>
      </c>
      <c r="L16" s="51">
        <f t="shared" si="4"/>
        <v>150000</v>
      </c>
    </row>
    <row r="17" spans="2:12">
      <c r="B17" s="45" t="s">
        <v>55</v>
      </c>
      <c r="C17" s="46" t="s">
        <v>56</v>
      </c>
      <c r="D17" s="45" t="s">
        <v>45</v>
      </c>
      <c r="E17" s="45">
        <v>13</v>
      </c>
      <c r="F17" s="45">
        <v>1</v>
      </c>
      <c r="G17" s="45">
        <f t="shared" si="0"/>
        <v>13</v>
      </c>
      <c r="H17" s="51">
        <v>300000</v>
      </c>
      <c r="I17" s="51">
        <f t="shared" si="1"/>
        <v>300000</v>
      </c>
      <c r="J17" s="51">
        <f t="shared" si="2"/>
        <v>315000</v>
      </c>
      <c r="K17" s="51">
        <f t="shared" si="3"/>
        <v>327000</v>
      </c>
      <c r="L17" s="51">
        <f t="shared" si="4"/>
        <v>300000</v>
      </c>
    </row>
    <row r="18" spans="2:12" ht="28.5">
      <c r="B18" s="45" t="s">
        <v>58</v>
      </c>
      <c r="C18" s="46" t="s">
        <v>59</v>
      </c>
      <c r="D18" s="45" t="s">
        <v>43</v>
      </c>
      <c r="E18" s="45">
        <v>10</v>
      </c>
      <c r="F18" s="45">
        <v>4</v>
      </c>
      <c r="G18" s="45">
        <f t="shared" si="0"/>
        <v>40</v>
      </c>
      <c r="H18" s="51">
        <v>73000</v>
      </c>
      <c r="I18" s="51">
        <f t="shared" si="1"/>
        <v>73000</v>
      </c>
      <c r="J18" s="51">
        <f t="shared" si="2"/>
        <v>76650</v>
      </c>
      <c r="K18" s="51">
        <f t="shared" si="3"/>
        <v>79570</v>
      </c>
      <c r="L18" s="51">
        <f t="shared" si="4"/>
        <v>73000</v>
      </c>
    </row>
    <row r="19" spans="2:12" ht="28.5">
      <c r="B19" s="45" t="s">
        <v>60</v>
      </c>
      <c r="C19" s="46" t="s">
        <v>61</v>
      </c>
      <c r="D19" s="45" t="s">
        <v>43</v>
      </c>
      <c r="E19" s="45">
        <v>10</v>
      </c>
      <c r="F19" s="45">
        <v>4</v>
      </c>
      <c r="G19" s="45">
        <f t="shared" si="0"/>
        <v>40</v>
      </c>
      <c r="H19" s="51">
        <v>73000</v>
      </c>
      <c r="I19" s="51">
        <f t="shared" si="1"/>
        <v>73000</v>
      </c>
      <c r="J19" s="51">
        <f t="shared" si="2"/>
        <v>76650</v>
      </c>
      <c r="K19" s="51">
        <f t="shared" si="3"/>
        <v>79570</v>
      </c>
      <c r="L19" s="51">
        <f t="shared" si="4"/>
        <v>73000</v>
      </c>
    </row>
    <row r="20" spans="2:12" ht="28.5">
      <c r="B20" s="45" t="s">
        <v>62</v>
      </c>
      <c r="C20" s="46" t="s">
        <v>63</v>
      </c>
      <c r="D20" s="45" t="s">
        <v>48</v>
      </c>
      <c r="E20" s="45">
        <v>5</v>
      </c>
      <c r="F20" s="45">
        <v>4</v>
      </c>
      <c r="G20" s="45">
        <f t="shared" si="0"/>
        <v>20</v>
      </c>
      <c r="H20" s="51">
        <v>150000</v>
      </c>
      <c r="I20" s="51">
        <f t="shared" si="1"/>
        <v>150000</v>
      </c>
      <c r="J20" s="51">
        <f t="shared" si="2"/>
        <v>157500</v>
      </c>
      <c r="K20" s="51">
        <f t="shared" si="3"/>
        <v>163500</v>
      </c>
      <c r="L20" s="51">
        <f t="shared" si="4"/>
        <v>150000</v>
      </c>
    </row>
    <row r="21" spans="2:12" ht="28.5">
      <c r="B21" s="45" t="s">
        <v>64</v>
      </c>
      <c r="C21" s="46" t="s">
        <v>65</v>
      </c>
      <c r="D21" s="45" t="s">
        <v>45</v>
      </c>
      <c r="E21" s="45">
        <v>5</v>
      </c>
      <c r="F21" s="45">
        <v>4</v>
      </c>
      <c r="G21" s="45">
        <f t="shared" si="0"/>
        <v>20</v>
      </c>
      <c r="H21" s="51">
        <v>73800</v>
      </c>
      <c r="I21" s="51">
        <f t="shared" si="1"/>
        <v>73800</v>
      </c>
      <c r="J21" s="51">
        <f t="shared" si="2"/>
        <v>77490</v>
      </c>
      <c r="K21" s="51">
        <f t="shared" si="3"/>
        <v>80442</v>
      </c>
      <c r="L21" s="51">
        <f t="shared" si="4"/>
        <v>73800</v>
      </c>
    </row>
    <row r="22" spans="2:12" ht="28.5">
      <c r="B22" s="45" t="s">
        <v>67</v>
      </c>
      <c r="C22" s="46" t="s">
        <v>68</v>
      </c>
      <c r="D22" s="45" t="s">
        <v>43</v>
      </c>
      <c r="E22" s="45">
        <v>10</v>
      </c>
      <c r="F22" s="45">
        <v>4</v>
      </c>
      <c r="G22" s="45">
        <f t="shared" si="0"/>
        <v>40</v>
      </c>
      <c r="H22" s="51">
        <v>73000</v>
      </c>
      <c r="I22" s="51">
        <f t="shared" si="1"/>
        <v>73000</v>
      </c>
      <c r="J22" s="51">
        <f t="shared" si="2"/>
        <v>76650</v>
      </c>
      <c r="K22" s="51">
        <f t="shared" si="3"/>
        <v>79570</v>
      </c>
      <c r="L22" s="51">
        <f t="shared" si="4"/>
        <v>73000</v>
      </c>
    </row>
    <row r="23" spans="2:12" ht="28.5">
      <c r="B23" s="45" t="s">
        <v>69</v>
      </c>
      <c r="C23" s="46" t="s">
        <v>70</v>
      </c>
      <c r="D23" s="45" t="s">
        <v>48</v>
      </c>
      <c r="E23" s="45">
        <v>2</v>
      </c>
      <c r="F23" s="45">
        <v>4</v>
      </c>
      <c r="G23" s="45">
        <f t="shared" si="0"/>
        <v>8</v>
      </c>
      <c r="H23" s="51">
        <v>1050000</v>
      </c>
      <c r="I23" s="51">
        <f t="shared" si="1"/>
        <v>1050000</v>
      </c>
      <c r="J23" s="51">
        <f t="shared" si="2"/>
        <v>1102500</v>
      </c>
      <c r="K23" s="51">
        <f t="shared" si="3"/>
        <v>1144500</v>
      </c>
      <c r="L23" s="51">
        <f t="shared" si="4"/>
        <v>1050000</v>
      </c>
    </row>
    <row r="24" spans="2:12" ht="28.5">
      <c r="B24" s="45" t="s">
        <v>71</v>
      </c>
      <c r="C24" s="46" t="s">
        <v>72</v>
      </c>
      <c r="D24" s="45" t="s">
        <v>48</v>
      </c>
      <c r="E24" s="45">
        <v>2</v>
      </c>
      <c r="F24" s="45">
        <v>4</v>
      </c>
      <c r="G24" s="45">
        <f t="shared" si="0"/>
        <v>8</v>
      </c>
      <c r="H24" s="51">
        <v>600000</v>
      </c>
      <c r="I24" s="51">
        <f t="shared" si="1"/>
        <v>600000</v>
      </c>
      <c r="J24" s="51">
        <f t="shared" si="2"/>
        <v>630000</v>
      </c>
      <c r="K24" s="51">
        <f t="shared" si="3"/>
        <v>654000</v>
      </c>
      <c r="L24" s="51">
        <f t="shared" si="4"/>
        <v>600000</v>
      </c>
    </row>
    <row r="25" spans="2:12">
      <c r="B25" s="45" t="s">
        <v>73</v>
      </c>
      <c r="C25" s="46" t="s">
        <v>74</v>
      </c>
      <c r="D25" s="45" t="s">
        <v>45</v>
      </c>
      <c r="E25" s="45">
        <v>10</v>
      </c>
      <c r="F25" s="45">
        <v>4</v>
      </c>
      <c r="G25" s="45">
        <f t="shared" si="0"/>
        <v>40</v>
      </c>
      <c r="H25" s="51">
        <v>73000</v>
      </c>
      <c r="I25" s="51">
        <f t="shared" si="1"/>
        <v>73000</v>
      </c>
      <c r="J25" s="51">
        <f t="shared" si="2"/>
        <v>76650</v>
      </c>
      <c r="K25" s="51">
        <f t="shared" si="3"/>
        <v>79570</v>
      </c>
      <c r="L25" s="51">
        <f t="shared" si="4"/>
        <v>73000</v>
      </c>
    </row>
    <row r="26" spans="2:12" ht="57">
      <c r="B26" s="45" t="s">
        <v>76</v>
      </c>
      <c r="C26" s="46" t="s">
        <v>77</v>
      </c>
      <c r="D26" s="45" t="s">
        <v>48</v>
      </c>
      <c r="E26" s="45">
        <v>1</v>
      </c>
      <c r="F26" s="45">
        <v>1</v>
      </c>
      <c r="G26" s="45">
        <f t="shared" si="0"/>
        <v>1</v>
      </c>
      <c r="H26" s="51">
        <v>2000000</v>
      </c>
      <c r="I26" s="51">
        <f t="shared" si="1"/>
        <v>2000000</v>
      </c>
      <c r="J26" s="51">
        <f t="shared" si="2"/>
        <v>2100000</v>
      </c>
      <c r="K26" s="51">
        <f t="shared" si="3"/>
        <v>2180000</v>
      </c>
      <c r="L26" s="51">
        <f t="shared" si="4"/>
        <v>2000000</v>
      </c>
    </row>
    <row r="27" spans="2:12" ht="57">
      <c r="B27" s="45" t="s">
        <v>80</v>
      </c>
      <c r="C27" s="46" t="s">
        <v>81</v>
      </c>
      <c r="D27" s="45" t="s">
        <v>32</v>
      </c>
      <c r="E27" s="45">
        <v>1</v>
      </c>
      <c r="F27" s="45">
        <v>1</v>
      </c>
      <c r="G27" s="45">
        <f t="shared" si="0"/>
        <v>1</v>
      </c>
      <c r="H27" s="51">
        <v>2000000</v>
      </c>
      <c r="I27" s="51">
        <f t="shared" si="1"/>
        <v>2000000</v>
      </c>
      <c r="J27" s="51">
        <f t="shared" si="2"/>
        <v>2100000</v>
      </c>
      <c r="K27" s="51">
        <f t="shared" si="3"/>
        <v>2180000</v>
      </c>
      <c r="L27" s="51">
        <f t="shared" si="4"/>
        <v>2000000</v>
      </c>
    </row>
    <row r="28" spans="2:12" ht="28.5">
      <c r="B28" s="45" t="s">
        <v>82</v>
      </c>
      <c r="C28" s="46" t="s">
        <v>83</v>
      </c>
      <c r="D28" s="45" t="s">
        <v>43</v>
      </c>
      <c r="E28" s="45">
        <v>5</v>
      </c>
      <c r="F28" s="45">
        <v>1</v>
      </c>
      <c r="G28" s="45">
        <f t="shared" si="0"/>
        <v>5</v>
      </c>
      <c r="H28" s="51">
        <v>73000</v>
      </c>
      <c r="I28" s="51">
        <f t="shared" si="1"/>
        <v>73000</v>
      </c>
      <c r="J28" s="51">
        <f t="shared" si="2"/>
        <v>76650</v>
      </c>
      <c r="K28" s="51">
        <f t="shared" si="3"/>
        <v>79570</v>
      </c>
      <c r="L28" s="51">
        <f t="shared" si="4"/>
        <v>73000</v>
      </c>
    </row>
    <row r="29" spans="2:12">
      <c r="B29" s="45" t="s">
        <v>84</v>
      </c>
      <c r="C29" s="46" t="s">
        <v>127</v>
      </c>
      <c r="D29" s="45" t="s">
        <v>14</v>
      </c>
      <c r="E29" s="45">
        <v>1</v>
      </c>
      <c r="F29" s="45">
        <v>1</v>
      </c>
      <c r="G29" s="45">
        <f t="shared" si="0"/>
        <v>1</v>
      </c>
      <c r="H29" s="51">
        <v>1200000</v>
      </c>
      <c r="I29" s="51">
        <f t="shared" si="1"/>
        <v>1200000</v>
      </c>
      <c r="J29" s="51">
        <f t="shared" si="2"/>
        <v>1260000</v>
      </c>
      <c r="K29" s="51">
        <f t="shared" si="3"/>
        <v>1308000</v>
      </c>
      <c r="L29" s="51">
        <f t="shared" si="4"/>
        <v>1200000</v>
      </c>
    </row>
    <row r="30" spans="2:12" ht="28.5">
      <c r="B30" s="45" t="s">
        <v>86</v>
      </c>
      <c r="C30" s="46" t="s">
        <v>128</v>
      </c>
      <c r="D30" s="45" t="s">
        <v>87</v>
      </c>
      <c r="E30" s="45">
        <v>1</v>
      </c>
      <c r="F30" s="45">
        <v>1</v>
      </c>
      <c r="G30" s="45">
        <f t="shared" si="0"/>
        <v>1</v>
      </c>
      <c r="H30" s="51">
        <v>3500000</v>
      </c>
      <c r="I30" s="51">
        <f t="shared" si="1"/>
        <v>3500000</v>
      </c>
      <c r="J30" s="51">
        <f t="shared" si="2"/>
        <v>3675000</v>
      </c>
      <c r="K30" s="51">
        <f t="shared" si="3"/>
        <v>3815000</v>
      </c>
      <c r="L30" s="51">
        <f t="shared" si="4"/>
        <v>3500000</v>
      </c>
    </row>
    <row r="31" spans="2:12">
      <c r="B31" s="45" t="s">
        <v>88</v>
      </c>
      <c r="C31" s="46" t="s">
        <v>129</v>
      </c>
      <c r="D31" s="45" t="s">
        <v>90</v>
      </c>
      <c r="E31" s="45">
        <v>10</v>
      </c>
      <c r="F31" s="45">
        <v>1</v>
      </c>
      <c r="G31" s="45">
        <f t="shared" si="0"/>
        <v>10</v>
      </c>
      <c r="H31" s="51">
        <v>180000</v>
      </c>
      <c r="I31" s="51">
        <f t="shared" si="1"/>
        <v>180000</v>
      </c>
      <c r="J31" s="51">
        <f t="shared" si="2"/>
        <v>189000</v>
      </c>
      <c r="K31" s="51">
        <f t="shared" si="3"/>
        <v>196200</v>
      </c>
      <c r="L31" s="51">
        <f t="shared" si="4"/>
        <v>180000</v>
      </c>
    </row>
    <row r="32" spans="2:12" ht="28.5">
      <c r="B32" s="45" t="s">
        <v>91</v>
      </c>
      <c r="C32" s="46" t="s">
        <v>92</v>
      </c>
      <c r="D32" s="45" t="s">
        <v>32</v>
      </c>
      <c r="E32" s="45">
        <v>10</v>
      </c>
      <c r="F32" s="45">
        <v>1</v>
      </c>
      <c r="G32" s="45">
        <f t="shared" si="0"/>
        <v>10</v>
      </c>
      <c r="H32" s="51">
        <v>150000</v>
      </c>
      <c r="I32" s="51">
        <f t="shared" si="1"/>
        <v>150000</v>
      </c>
      <c r="J32" s="51">
        <f t="shared" si="2"/>
        <v>157500</v>
      </c>
      <c r="K32" s="51">
        <f t="shared" si="3"/>
        <v>163500</v>
      </c>
      <c r="L32" s="51">
        <f t="shared" si="4"/>
        <v>150000</v>
      </c>
    </row>
    <row r="33" spans="2:12" ht="42.75">
      <c r="B33" s="45" t="s">
        <v>93</v>
      </c>
      <c r="C33" s="46" t="s">
        <v>94</v>
      </c>
      <c r="D33" s="45" t="s">
        <v>32</v>
      </c>
      <c r="E33" s="45">
        <v>1</v>
      </c>
      <c r="F33" s="45">
        <v>1</v>
      </c>
      <c r="G33" s="45">
        <f t="shared" si="0"/>
        <v>1</v>
      </c>
      <c r="H33" s="51">
        <v>2000000</v>
      </c>
      <c r="I33" s="51">
        <f t="shared" si="1"/>
        <v>2000000</v>
      </c>
      <c r="J33" s="51">
        <f t="shared" si="2"/>
        <v>2100000</v>
      </c>
      <c r="K33" s="51">
        <f t="shared" si="3"/>
        <v>2180000</v>
      </c>
      <c r="L33" s="51">
        <f t="shared" si="4"/>
        <v>2000000</v>
      </c>
    </row>
    <row r="34" spans="2:12" ht="85.5">
      <c r="B34" s="45" t="s">
        <v>95</v>
      </c>
      <c r="C34" s="46" t="s">
        <v>96</v>
      </c>
      <c r="D34" s="45" t="s">
        <v>14</v>
      </c>
      <c r="E34" s="45">
        <v>1</v>
      </c>
      <c r="F34" s="45">
        <v>1</v>
      </c>
      <c r="G34" s="45">
        <f t="shared" si="0"/>
        <v>1</v>
      </c>
      <c r="H34" s="51">
        <v>1589264.00999999</v>
      </c>
      <c r="I34" s="51">
        <f t="shared" si="1"/>
        <v>1589264.00999999</v>
      </c>
      <c r="J34" s="51">
        <f t="shared" si="2"/>
        <v>1668727.21</v>
      </c>
      <c r="K34" s="51">
        <f t="shared" si="3"/>
        <v>1732297.77</v>
      </c>
      <c r="L34" s="51">
        <v>1589264.41</v>
      </c>
    </row>
    <row r="35" spans="2:12" ht="28.5">
      <c r="B35" s="45" t="s">
        <v>97</v>
      </c>
      <c r="C35" s="46" t="s">
        <v>98</v>
      </c>
      <c r="D35" s="45" t="s">
        <v>32</v>
      </c>
      <c r="E35" s="45">
        <v>10</v>
      </c>
      <c r="F35" s="45">
        <v>1</v>
      </c>
      <c r="G35" s="45">
        <f t="shared" si="0"/>
        <v>10</v>
      </c>
      <c r="H35" s="51">
        <v>150000</v>
      </c>
      <c r="I35" s="51">
        <f t="shared" si="1"/>
        <v>150000</v>
      </c>
      <c r="J35" s="51">
        <f t="shared" si="2"/>
        <v>157500</v>
      </c>
      <c r="K35" s="51">
        <f t="shared" si="3"/>
        <v>163500</v>
      </c>
      <c r="L35" s="51">
        <f t="shared" si="4"/>
        <v>150000</v>
      </c>
    </row>
    <row r="36" spans="2:12" ht="28.5">
      <c r="B36" s="45" t="s">
        <v>99</v>
      </c>
      <c r="C36" s="46" t="s">
        <v>100</v>
      </c>
      <c r="D36" s="45" t="s">
        <v>14</v>
      </c>
      <c r="E36" s="45">
        <v>1022</v>
      </c>
      <c r="F36" s="45">
        <v>1</v>
      </c>
      <c r="G36" s="45">
        <f t="shared" si="0"/>
        <v>1022</v>
      </c>
      <c r="H36" s="51">
        <v>8000</v>
      </c>
      <c r="I36" s="51">
        <f t="shared" si="1"/>
        <v>8000</v>
      </c>
      <c r="J36" s="51">
        <f t="shared" si="2"/>
        <v>8400</v>
      </c>
      <c r="K36" s="51">
        <f t="shared" si="3"/>
        <v>8720</v>
      </c>
      <c r="L36" s="51">
        <f t="shared" si="4"/>
        <v>8000</v>
      </c>
    </row>
    <row r="37" spans="2:12" ht="42.75">
      <c r="B37" s="45" t="s">
        <v>101</v>
      </c>
      <c r="C37" s="46" t="s">
        <v>102</v>
      </c>
      <c r="D37" s="45" t="s">
        <v>14</v>
      </c>
      <c r="E37" s="45">
        <v>1004</v>
      </c>
      <c r="F37" s="45">
        <v>1</v>
      </c>
      <c r="G37" s="45">
        <f t="shared" si="0"/>
        <v>1004</v>
      </c>
      <c r="H37" s="51">
        <v>18000</v>
      </c>
      <c r="I37" s="51">
        <f t="shared" si="1"/>
        <v>18000</v>
      </c>
      <c r="J37" s="51">
        <f t="shared" si="2"/>
        <v>18900</v>
      </c>
      <c r="K37" s="51">
        <f t="shared" si="3"/>
        <v>19620</v>
      </c>
      <c r="L37" s="51">
        <f t="shared" si="4"/>
        <v>18000</v>
      </c>
    </row>
    <row r="38" spans="2:12">
      <c r="B38" s="45" t="s">
        <v>103</v>
      </c>
      <c r="C38" s="46" t="s">
        <v>104</v>
      </c>
      <c r="D38" s="45" t="s">
        <v>14</v>
      </c>
      <c r="E38" s="45">
        <v>1022</v>
      </c>
      <c r="F38" s="45">
        <v>1</v>
      </c>
      <c r="G38" s="45">
        <f t="shared" si="0"/>
        <v>1022</v>
      </c>
      <c r="H38" s="51">
        <v>9300</v>
      </c>
      <c r="I38" s="51">
        <f t="shared" si="1"/>
        <v>9300</v>
      </c>
      <c r="J38" s="51">
        <f t="shared" si="2"/>
        <v>9765</v>
      </c>
      <c r="K38" s="51">
        <f t="shared" si="3"/>
        <v>10137</v>
      </c>
      <c r="L38" s="51">
        <f t="shared" si="4"/>
        <v>9300</v>
      </c>
    </row>
    <row r="39" spans="2:12" ht="28.5">
      <c r="B39" s="45" t="s">
        <v>105</v>
      </c>
      <c r="C39" s="46" t="s">
        <v>130</v>
      </c>
      <c r="D39" s="45" t="s">
        <v>106</v>
      </c>
      <c r="E39" s="45">
        <v>2</v>
      </c>
      <c r="F39" s="45">
        <v>1</v>
      </c>
      <c r="G39" s="45">
        <f t="shared" si="0"/>
        <v>2</v>
      </c>
      <c r="H39" s="51">
        <v>333000</v>
      </c>
      <c r="I39" s="51">
        <f t="shared" si="1"/>
        <v>333000</v>
      </c>
      <c r="J39" s="51">
        <f t="shared" si="2"/>
        <v>349650</v>
      </c>
      <c r="K39" s="51">
        <f t="shared" si="3"/>
        <v>362970</v>
      </c>
      <c r="L39" s="51">
        <f t="shared" si="4"/>
        <v>333000</v>
      </c>
    </row>
    <row r="40" spans="2:12">
      <c r="H40" s="49"/>
      <c r="I40" s="49"/>
      <c r="J40" s="49"/>
      <c r="K40" s="49"/>
      <c r="L40" s="49"/>
    </row>
    <row r="43" spans="2:12">
      <c r="B43" s="55" t="s">
        <v>138</v>
      </c>
      <c r="C43" s="55"/>
      <c r="D43" s="55"/>
      <c r="E43" s="55"/>
      <c r="F43" s="55"/>
      <c r="G43" s="55"/>
      <c r="H43" s="55"/>
      <c r="I43" s="55"/>
      <c r="J43" s="55"/>
      <c r="K43" s="55"/>
      <c r="L43" s="55"/>
    </row>
    <row r="44" spans="2:12">
      <c r="B44" t="s">
        <v>131</v>
      </c>
    </row>
  </sheetData>
  <mergeCells count="3">
    <mergeCell ref="B2:L3"/>
    <mergeCell ref="B4:L4"/>
    <mergeCell ref="B43:L43"/>
  </mergeCells>
  <pageMargins left="0.7" right="0.7" top="0.75" bottom="0.75" header="0.3" footer="0.3"/>
  <pageSetup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 GENERAL</vt:lpstr>
      <vt:lpstr>APU APROPIACIÓN TIC</vt:lpstr>
      <vt:lpstr>ESTUDIO MERCADO 3 OFERTAS</vt:lpstr>
      <vt:lpstr>'APU APROPIACIÓN TIC'!Área_de_impresión</vt:lpstr>
      <vt:lpstr>'PRESUPUESTO GENERAL'!Área_de_impresión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sayuris rincon</dc:creator>
  <cp:lastModifiedBy>Ivon Pedroza</cp:lastModifiedBy>
  <cp:lastPrinted>2026-10-14T23:06:43Z</cp:lastPrinted>
  <dcterms:created xsi:type="dcterms:W3CDTF">2026-10-13T15:31:18Z</dcterms:created>
  <dcterms:modified xsi:type="dcterms:W3CDTF">2026-10-22T01:01:06Z</dcterms:modified>
</cp:coreProperties>
</file>