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SEPTIEMBRE/"/>
    </mc:Choice>
  </mc:AlternateContent>
  <xr:revisionPtr revIDLastSave="0" documentId="8_{31149588-5492-43B8-92B9-91B5422C81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en" sheetId="1" r:id="rId1"/>
    <sheet name="Agenda Juvenil" sheetId="2" r:id="rId2"/>
    <sheet name="Parque Renace" sheetId="3" r:id="rId3"/>
    <sheet name="Semana Juventud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4" l="1"/>
  <c r="I9" i="4"/>
  <c r="J9" i="4" s="1"/>
  <c r="K9" i="4" s="1"/>
  <c r="I8" i="4"/>
  <c r="J8" i="4" s="1"/>
  <c r="K8" i="4" s="1"/>
  <c r="I7" i="4"/>
  <c r="I6" i="4"/>
  <c r="I5" i="4"/>
  <c r="I4" i="4"/>
  <c r="I26" i="3"/>
  <c r="J26" i="3" s="1"/>
  <c r="K26" i="3" s="1"/>
  <c r="I25" i="3"/>
  <c r="I24" i="3"/>
  <c r="I23" i="3"/>
  <c r="I22" i="3"/>
  <c r="I21" i="3"/>
  <c r="J21" i="3" s="1"/>
  <c r="K21" i="3" s="1"/>
  <c r="I20" i="3"/>
  <c r="I19" i="3"/>
  <c r="I18" i="3"/>
  <c r="J18" i="3" s="1"/>
  <c r="K18" i="3" s="1"/>
  <c r="I17" i="3"/>
  <c r="I16" i="3"/>
  <c r="I15" i="3"/>
  <c r="I14" i="3"/>
  <c r="I13" i="3"/>
  <c r="J13" i="3" s="1"/>
  <c r="I12" i="3"/>
  <c r="I11" i="3"/>
  <c r="J11" i="3" s="1"/>
  <c r="K11" i="3" s="1"/>
  <c r="I10" i="3"/>
  <c r="J10" i="3" s="1"/>
  <c r="K10" i="3" s="1"/>
  <c r="I9" i="3"/>
  <c r="I8" i="3"/>
  <c r="J8" i="3" s="1"/>
  <c r="I7" i="3"/>
  <c r="I6" i="3"/>
  <c r="I5" i="3"/>
  <c r="J5" i="3" s="1"/>
  <c r="K5" i="3" s="1"/>
  <c r="I4" i="3"/>
  <c r="I18" i="2"/>
  <c r="J18" i="2" s="1"/>
  <c r="I17" i="2"/>
  <c r="I16" i="2"/>
  <c r="J16" i="2" s="1"/>
  <c r="K16" i="2" s="1"/>
  <c r="I15" i="2"/>
  <c r="J15" i="2" s="1"/>
  <c r="K15" i="2" s="1"/>
  <c r="I14" i="2"/>
  <c r="I13" i="2"/>
  <c r="J13" i="2" s="1"/>
  <c r="K13" i="2" s="1"/>
  <c r="I12" i="2"/>
  <c r="J12" i="2" s="1"/>
  <c r="K12" i="2" s="1"/>
  <c r="I11" i="2"/>
  <c r="J11" i="2" s="1"/>
  <c r="I10" i="2"/>
  <c r="I9" i="2"/>
  <c r="I8" i="2"/>
  <c r="I7" i="2"/>
  <c r="I6" i="2"/>
  <c r="I5" i="2"/>
  <c r="I4" i="2"/>
  <c r="J4" i="2" s="1"/>
  <c r="K4" i="2" s="1"/>
  <c r="E12" i="1"/>
  <c r="D12" i="1"/>
  <c r="C12" i="1"/>
  <c r="B12" i="1"/>
  <c r="E11" i="1"/>
  <c r="E10" i="1"/>
  <c r="E9" i="1"/>
  <c r="K13" i="3" l="1"/>
  <c r="L13" i="3" s="1"/>
  <c r="L11" i="3"/>
  <c r="L4" i="2"/>
  <c r="L13" i="2"/>
  <c r="L10" i="3"/>
  <c r="L21" i="3"/>
  <c r="L15" i="2"/>
  <c r="L16" i="2"/>
  <c r="L26" i="3"/>
  <c r="L5" i="3"/>
  <c r="L18" i="3"/>
  <c r="L12" i="2"/>
  <c r="L8" i="4"/>
  <c r="L9" i="4"/>
  <c r="J7" i="4"/>
  <c r="K7" i="4" s="1"/>
  <c r="J5" i="2"/>
  <c r="K5" i="2" s="1"/>
  <c r="K8" i="3"/>
  <c r="J16" i="3"/>
  <c r="K16" i="3" s="1"/>
  <c r="J4" i="4"/>
  <c r="K4" i="4" s="1"/>
  <c r="J24" i="3"/>
  <c r="K24" i="3" s="1"/>
  <c r="J19" i="3"/>
  <c r="K19" i="3" s="1"/>
  <c r="J8" i="2"/>
  <c r="K8" i="2" s="1"/>
  <c r="J10" i="2"/>
  <c r="K10" i="2" s="1"/>
  <c r="J25" i="3"/>
  <c r="K25" i="3" s="1"/>
  <c r="K18" i="2"/>
  <c r="J9" i="3"/>
  <c r="K9" i="3" s="1"/>
  <c r="J17" i="3"/>
  <c r="K17" i="3" s="1"/>
  <c r="J6" i="4"/>
  <c r="K6" i="4" s="1"/>
  <c r="J7" i="2"/>
  <c r="K7" i="2" s="1"/>
  <c r="J6" i="3"/>
  <c r="K6" i="3" s="1"/>
  <c r="J14" i="3"/>
  <c r="K14" i="3" s="1"/>
  <c r="J22" i="3"/>
  <c r="K22" i="3" s="1"/>
  <c r="K11" i="2"/>
  <c r="J6" i="2"/>
  <c r="K6" i="2" s="1"/>
  <c r="J14" i="2"/>
  <c r="K14" i="2" s="1"/>
  <c r="J4" i="3"/>
  <c r="K4" i="3" s="1"/>
  <c r="J12" i="3"/>
  <c r="K12" i="3" s="1"/>
  <c r="J20" i="3"/>
  <c r="K20" i="3" s="1"/>
  <c r="J10" i="4"/>
  <c r="K10" i="4" s="1"/>
  <c r="J9" i="2"/>
  <c r="K9" i="2" s="1"/>
  <c r="J17" i="2"/>
  <c r="K17" i="2" s="1"/>
  <c r="J7" i="3"/>
  <c r="K7" i="3" s="1"/>
  <c r="J15" i="3"/>
  <c r="K15" i="3" s="1"/>
  <c r="J23" i="3"/>
  <c r="K23" i="3" s="1"/>
  <c r="J5" i="4"/>
  <c r="K5" i="4" s="1"/>
  <c r="L17" i="2" l="1"/>
  <c r="L7" i="4"/>
  <c r="L9" i="2"/>
  <c r="L12" i="3"/>
  <c r="L4" i="3"/>
  <c r="L25" i="3"/>
  <c r="L14" i="2"/>
  <c r="L10" i="2"/>
  <c r="L7" i="2"/>
  <c r="L7" i="3"/>
  <c r="L6" i="2"/>
  <c r="L8" i="2"/>
  <c r="L14" i="3"/>
  <c r="L24" i="3"/>
  <c r="L5" i="4"/>
  <c r="L6" i="3"/>
  <c r="L4" i="4"/>
  <c r="L15" i="3"/>
  <c r="L6" i="4"/>
  <c r="L10" i="4"/>
  <c r="L19" i="3"/>
  <c r="L20" i="3"/>
  <c r="L23" i="3"/>
  <c r="L17" i="3"/>
  <c r="L16" i="3"/>
  <c r="L22" i="3"/>
  <c r="L8" i="3"/>
  <c r="L9" i="3"/>
  <c r="L11" i="2"/>
  <c r="L18" i="2"/>
  <c r="L5" i="2"/>
  <c r="L20" i="2" l="1"/>
  <c r="B16" i="1" s="1"/>
  <c r="L28" i="3"/>
  <c r="C16" i="1" s="1"/>
  <c r="L12" i="4"/>
  <c r="D16" i="1" s="1"/>
  <c r="E16" i="1" l="1"/>
</calcChain>
</file>

<file path=xl/sharedStrings.xml><?xml version="1.0" encoding="utf-8"?>
<sst xmlns="http://schemas.openxmlformats.org/spreadsheetml/2006/main" count="171" uniqueCount="85">
  <si>
    <t>RFI-100-2026 – Estudio de mercado – Promedios unitarios</t>
  </si>
  <si>
    <t>Parámetro</t>
  </si>
  <si>
    <t>Valor</t>
  </si>
  <si>
    <t>IVA</t>
  </si>
  <si>
    <t>RFI</t>
  </si>
  <si>
    <t>RFI-100-2026</t>
  </si>
  <si>
    <t>Proveedor</t>
  </si>
  <si>
    <t>Agenda Juvenil</t>
  </si>
  <si>
    <t>Parque Renace</t>
  </si>
  <si>
    <t>Semana Juventudes</t>
  </si>
  <si>
    <t>Total cotización</t>
  </si>
  <si>
    <t>CPA ALIADOS S.A.S.</t>
  </si>
  <si>
    <t>MORIAH COMPANY S.A.S.</t>
  </si>
  <si>
    <t>FUNDACIÓN WR TEJIDO SOCIAL</t>
  </si>
  <si>
    <t>PROMEDIO ARITMÉTICO</t>
  </si>
  <si>
    <t>Concepto</t>
  </si>
  <si>
    <t>Total</t>
  </si>
  <si>
    <t>RFI-100-2026 – Agenda Juvenil – Cálculo de promedio unitario</t>
  </si>
  <si>
    <t>Metodología: promedio aritmético simple de los tres valores unitarios antes de IVA; IVA 19%; el total de referencia usa el promedio sin redondear para conservar la conciliación con el promedio de las cotizaciones.</t>
  </si>
  <si>
    <t>Ítem</t>
  </si>
  <si>
    <t>Descripción</t>
  </si>
  <si>
    <t>Unidad</t>
  </si>
  <si>
    <t>Días</t>
  </si>
  <si>
    <t>Cantidad</t>
  </si>
  <si>
    <t>CPA Aliados
Unitario sin IVA</t>
  </si>
  <si>
    <t>Moriah Company
Unitario sin IVA</t>
  </si>
  <si>
    <t>Fundación WR
Unitario sin IVA</t>
  </si>
  <si>
    <t>Promedio unitario
sin IVA</t>
  </si>
  <si>
    <t>IVA unitario
promedio</t>
  </si>
  <si>
    <t>Promedio unitario
incl. IVA</t>
  </si>
  <si>
    <t>Taller presencial: creación de contenido basado en storytelling</t>
  </si>
  <si>
    <t>TALLER</t>
  </si>
  <si>
    <t>Taller presencial: liderazgo colaborativo – equipos en movimiento</t>
  </si>
  <si>
    <t>Taller presencial: IA generativa – del prompt a la creación</t>
  </si>
  <si>
    <t>Taller presencial: planeación financiera para jóvenes</t>
  </si>
  <si>
    <t>Taller presencial: servicio al cliente</t>
  </si>
  <si>
    <t>Alquiler de sistema de sonido profesional</t>
  </si>
  <si>
    <t>GLOBAL</t>
  </si>
  <si>
    <t>Instalación de puente estructural</t>
  </si>
  <si>
    <t>Alquiler pantalla LED</t>
  </si>
  <si>
    <t>Alquiler de sistema de iluminación profesional</t>
  </si>
  <si>
    <t>Suministro almuerzo o cena</t>
  </si>
  <si>
    <t>ALMUERZO</t>
  </si>
  <si>
    <t>Suministro refrigerio</t>
  </si>
  <si>
    <t>UNIDAD</t>
  </si>
  <si>
    <t>Suministro hidratación</t>
  </si>
  <si>
    <t>Suministro certificados de participación</t>
  </si>
  <si>
    <t>Estación de café</t>
  </si>
  <si>
    <t>Servicio de personal – coordinación logística</t>
  </si>
  <si>
    <t>TOTAL COMPONENTE</t>
  </si>
  <si>
    <t>RFI-100-2026 – Parque Renace – Cálculo de promedio unitario</t>
  </si>
  <si>
    <t>Instalación de techo y tarima</t>
  </si>
  <si>
    <t>Instalación sistema de sonido profesional</t>
  </si>
  <si>
    <t>Instalación pantalla LED</t>
  </si>
  <si>
    <t>Backline profesional</t>
  </si>
  <si>
    <t>Alquiler de planta eléctrica</t>
  </si>
  <si>
    <t>Alquiler de bingo</t>
  </si>
  <si>
    <t>Alquiler baño portátil</t>
  </si>
  <si>
    <t>Ambulancia básica</t>
  </si>
  <si>
    <t>Personal – apoyo logístico, aseo y seguridad</t>
  </si>
  <si>
    <t>Grupo musical en vivo</t>
  </si>
  <si>
    <t>Premio – bicicleta todo terreno rin 26</t>
  </si>
  <si>
    <t>Premio – freidora de aire</t>
  </si>
  <si>
    <t>Premio – licuadora</t>
  </si>
  <si>
    <t>Premio – sanduchera</t>
  </si>
  <si>
    <t>Premio – televisor Smart TV 32"</t>
  </si>
  <si>
    <t>Premio – vajilla para 4 puestos</t>
  </si>
  <si>
    <t>Grupo musical – género bolero y cantina</t>
  </si>
  <si>
    <t>Artista musical – temática apropiada para niños</t>
  </si>
  <si>
    <t>Porción de torta</t>
  </si>
  <si>
    <t>RFI-100-2026 – Semana Juventudes – Cálculo de promedio unitario</t>
  </si>
  <si>
    <t>Reconocimiento – placa 30 x 20 cm</t>
  </si>
  <si>
    <t>Sistema de sonido profesional</t>
  </si>
  <si>
    <t>Grupo musical – rock, pop, latino o músicas modernas urbanas</t>
  </si>
  <si>
    <t>Suministro de pines</t>
  </si>
  <si>
    <t>Grupo musical – dúo o trío</t>
  </si>
  <si>
    <t>Suministro agenda + esfero contramarcado</t>
  </si>
  <si>
    <t>Total referencia</t>
  </si>
  <si>
    <t xml:space="preserve">Total por promedio unitario </t>
  </si>
  <si>
    <t>Semana de Juventudes 2026</t>
  </si>
  <si>
    <t>Valor total cotizado</t>
  </si>
  <si>
    <t>Promedio aritmético</t>
  </si>
  <si>
    <t>Componente</t>
  </si>
  <si>
    <t>Valor de referencia</t>
  </si>
  <si>
    <t>VALOR TOTAL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</si>
</sst>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\$#,##0.00"/>
    <numFmt numFmtId="165" formatCode="\$#,##0"/>
  </numFmts>
  <fonts count="10">
    <font>
      <sz val="11"/>
      <name val="Carlito"/>
    </font>
    <font>
      <b/>
      <sz val="11"/>
      <name val="Carlito"/>
    </font>
    <font>
      <b/>
      <sz val="14"/>
      <color rgb="FFFFFFFF"/>
      <name val="Aptos"/>
      <family val="2"/>
    </font>
    <font>
      <sz val="11"/>
      <name val="Aptos"/>
      <family val="2"/>
    </font>
    <font>
      <b/>
      <sz val="11"/>
      <color rgb="FFFFFFFF"/>
      <name val="Aptos"/>
      <family val="2"/>
    </font>
    <font>
      <b/>
      <sz val="11"/>
      <name val="Aptos"/>
      <family val="2"/>
    </font>
    <font>
      <b/>
      <sz val="11"/>
      <color theme="0"/>
      <name val="Aptos"/>
      <family val="2"/>
    </font>
    <font>
      <b/>
      <sz val="15"/>
      <color rgb="FFFFFFFF"/>
      <name val="Aptos"/>
      <family val="2"/>
    </font>
    <font>
      <b/>
      <sz val="10"/>
      <name val="Aptos"/>
      <family val="2"/>
    </font>
    <font>
      <sz val="1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3" fillId="0" borderId="0" xfId="0" applyNumberFormat="1" applyFont="1"/>
    <xf numFmtId="0" fontId="3" fillId="0" borderId="1" xfId="0" applyFont="1" applyBorder="1"/>
    <xf numFmtId="0" fontId="3" fillId="0" borderId="0" xfId="0" applyFont="1"/>
    <xf numFmtId="0" fontId="4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wrapText="1"/>
    </xf>
    <xf numFmtId="165" fontId="3" fillId="0" borderId="9" xfId="0" applyNumberFormat="1" applyFont="1" applyBorder="1"/>
    <xf numFmtId="164" fontId="3" fillId="0" borderId="9" xfId="0" applyNumberFormat="1" applyFont="1" applyBorder="1"/>
    <xf numFmtId="164" fontId="5" fillId="3" borderId="3" xfId="0" applyNumberFormat="1" applyFont="1" applyFill="1" applyBorder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64" fontId="6" fillId="5" borderId="3" xfId="0" applyNumberFormat="1" applyFont="1" applyFill="1" applyBorder="1" applyAlignment="1">
      <alignment horizontal="center" vertical="center"/>
    </xf>
    <xf numFmtId="164" fontId="6" fillId="5" borderId="3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164" fontId="5" fillId="7" borderId="9" xfId="0" applyNumberFormat="1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9" fontId="3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8" fontId="1" fillId="0" borderId="9" xfId="0" applyNumberFormat="1" applyFont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8" fontId="0" fillId="0" borderId="9" xfId="0" applyNumberFormat="1" applyFont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8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/>
          <a:lstStyle/>
          <a:p>
            <a:r>
              <a:rPr lang="es-CO"/>
              <a:t>Comparación de cotizaciones recibidas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Agenda Juvenil</c:v>
          </c:tx>
          <c:invertIfNegative val="1"/>
          <c:cat>
            <c:strRef>
              <c:f>Resumen!$A$9:$A$11</c:f>
              <c:strCache>
                <c:ptCount val="3"/>
                <c:pt idx="0">
                  <c:v>CPA ALIADOS S.A.S.</c:v>
                </c:pt>
                <c:pt idx="1">
                  <c:v>MORIAH COMPANY S.A.S.</c:v>
                </c:pt>
                <c:pt idx="2">
                  <c:v>FUNDACIÓN WR TEJIDO SOCIAL</c:v>
                </c:pt>
              </c:strCache>
            </c:strRef>
          </c:cat>
          <c:val>
            <c:numRef>
              <c:f>Resumen!$B$9:$B$11</c:f>
              <c:numCache>
                <c:formatCode>\$#,##0</c:formatCode>
                <c:ptCount val="3"/>
                <c:pt idx="0">
                  <c:v>70267120</c:v>
                </c:pt>
                <c:pt idx="1">
                  <c:v>70234395</c:v>
                </c:pt>
                <c:pt idx="2">
                  <c:v>69453517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D9-4798-A791-0CFDA562A0E7}"/>
            </c:ext>
          </c:extLst>
        </c:ser>
        <c:ser>
          <c:idx val="1"/>
          <c:order val="1"/>
          <c:tx>
            <c:v>Parque Renace</c:v>
          </c:tx>
          <c:invertIfNegative val="1"/>
          <c:cat>
            <c:strRef>
              <c:f>Resumen!$A$9:$A$11</c:f>
              <c:strCache>
                <c:ptCount val="3"/>
                <c:pt idx="0">
                  <c:v>CPA ALIADOS S.A.S.</c:v>
                </c:pt>
                <c:pt idx="1">
                  <c:v>MORIAH COMPANY S.A.S.</c:v>
                </c:pt>
                <c:pt idx="2">
                  <c:v>FUNDACIÓN WR TEJIDO SOCIAL</c:v>
                </c:pt>
              </c:strCache>
            </c:strRef>
          </c:cat>
          <c:val>
            <c:numRef>
              <c:f>Resumen!$C$9:$C$11</c:f>
              <c:numCache>
                <c:formatCode>\$#,##0</c:formatCode>
                <c:ptCount val="3"/>
                <c:pt idx="0">
                  <c:v>283172876</c:v>
                </c:pt>
                <c:pt idx="1">
                  <c:v>277771823</c:v>
                </c:pt>
                <c:pt idx="2">
                  <c:v>278568290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D9-4798-A791-0CFDA562A0E7}"/>
            </c:ext>
          </c:extLst>
        </c:ser>
        <c:ser>
          <c:idx val="2"/>
          <c:order val="2"/>
          <c:tx>
            <c:v>Semana Juventudes</c:v>
          </c:tx>
          <c:invertIfNegative val="1"/>
          <c:cat>
            <c:strRef>
              <c:f>Resumen!$A$9:$A$11</c:f>
              <c:strCache>
                <c:ptCount val="3"/>
                <c:pt idx="0">
                  <c:v>CPA ALIADOS S.A.S.</c:v>
                </c:pt>
                <c:pt idx="1">
                  <c:v>MORIAH COMPANY S.A.S.</c:v>
                </c:pt>
                <c:pt idx="2">
                  <c:v>FUNDACIÓN WR TEJIDO SOCIAL</c:v>
                </c:pt>
              </c:strCache>
            </c:strRef>
          </c:cat>
          <c:val>
            <c:numRef>
              <c:f>Resumen!$D$9:$D$11</c:f>
              <c:numCache>
                <c:formatCode>\$#,##0</c:formatCode>
                <c:ptCount val="3"/>
                <c:pt idx="0">
                  <c:v>45004610</c:v>
                </c:pt>
                <c:pt idx="1">
                  <c:v>45112305</c:v>
                </c:pt>
                <c:pt idx="2">
                  <c:v>44783270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D9-4798-A791-0CFDA562A0E7}"/>
            </c:ext>
          </c:extLst>
        </c:ser>
        <c:ser>
          <c:idx val="3"/>
          <c:order val="3"/>
          <c:tx>
            <c:v>Total cotización</c:v>
          </c:tx>
          <c:invertIfNegative val="1"/>
          <c:cat>
            <c:strRef>
              <c:f>Resumen!$A$9:$A$11</c:f>
              <c:strCache>
                <c:ptCount val="3"/>
                <c:pt idx="0">
                  <c:v>CPA ALIADOS S.A.S.</c:v>
                </c:pt>
                <c:pt idx="1">
                  <c:v>MORIAH COMPANY S.A.S.</c:v>
                </c:pt>
                <c:pt idx="2">
                  <c:v>FUNDACIÓN WR TEJIDO SOCIAL</c:v>
                </c:pt>
              </c:strCache>
            </c:strRef>
          </c:cat>
          <c:val>
            <c:numRef>
              <c:f>Resumen!$E$9:$E$11</c:f>
              <c:numCache>
                <c:formatCode>\$#,##0</c:formatCode>
                <c:ptCount val="3"/>
                <c:pt idx="0">
                  <c:v>398444606</c:v>
                </c:pt>
                <c:pt idx="1">
                  <c:v>393118523</c:v>
                </c:pt>
                <c:pt idx="2">
                  <c:v>392805077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D9-4798-A791-0CFDA562A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$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14</xdr:col>
      <xdr:colOff>0</xdr:colOff>
      <xdr:row>16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workbookViewId="0">
      <selection activeCell="A28" sqref="A28:B32"/>
    </sheetView>
  </sheetViews>
  <sheetFormatPr baseColWidth="10" defaultColWidth="8.796875" defaultRowHeight="13.8"/>
  <cols>
    <col min="1" max="1" width="48" style="1" customWidth="1"/>
    <col min="2" max="5" width="20" style="1" customWidth="1"/>
    <col min="6" max="8" width="14" style="1" customWidth="1"/>
    <col min="9" max="14" width="8.796875" style="1"/>
  </cols>
  <sheetData>
    <row r="1" spans="1:8" ht="19.8">
      <c r="A1" s="35" t="s">
        <v>0</v>
      </c>
      <c r="B1" s="36"/>
      <c r="C1" s="36"/>
      <c r="D1" s="36"/>
      <c r="E1" s="36"/>
      <c r="F1" s="36"/>
      <c r="G1" s="36"/>
      <c r="H1" s="37"/>
    </row>
    <row r="2" spans="1:8" ht="14.4">
      <c r="A2" s="38"/>
      <c r="B2" s="15"/>
      <c r="C2" s="15"/>
      <c r="D2" s="15"/>
      <c r="E2" s="15"/>
      <c r="F2" s="15"/>
      <c r="G2" s="15"/>
      <c r="H2" s="39"/>
    </row>
    <row r="3" spans="1:8" ht="14.4">
      <c r="A3" s="44" t="s">
        <v>1</v>
      </c>
      <c r="B3" s="44" t="s">
        <v>2</v>
      </c>
      <c r="C3" s="15"/>
      <c r="D3" s="15"/>
      <c r="E3" s="15"/>
      <c r="F3" s="15"/>
      <c r="G3" s="15"/>
      <c r="H3" s="39"/>
    </row>
    <row r="4" spans="1:8" ht="14.4">
      <c r="A4" s="20" t="s">
        <v>3</v>
      </c>
      <c r="B4" s="45">
        <v>0.19</v>
      </c>
      <c r="C4" s="15"/>
      <c r="D4" s="15"/>
      <c r="E4" s="15"/>
      <c r="F4" s="15"/>
      <c r="G4" s="15"/>
      <c r="H4" s="39"/>
    </row>
    <row r="5" spans="1:8" ht="14.4">
      <c r="A5" s="20" t="s">
        <v>4</v>
      </c>
      <c r="B5" s="20" t="s">
        <v>5</v>
      </c>
      <c r="C5" s="15"/>
      <c r="D5" s="15"/>
      <c r="E5" s="15"/>
      <c r="F5" s="15"/>
      <c r="G5" s="15"/>
      <c r="H5" s="39"/>
    </row>
    <row r="6" spans="1:8" ht="14.4">
      <c r="A6" s="38"/>
      <c r="B6" s="15"/>
      <c r="C6" s="15"/>
      <c r="D6" s="15"/>
      <c r="E6" s="15"/>
      <c r="F6" s="15"/>
      <c r="G6" s="15"/>
      <c r="H6" s="39"/>
    </row>
    <row r="7" spans="1:8" ht="14.4">
      <c r="A7" s="38"/>
      <c r="B7" s="15"/>
      <c r="C7" s="15"/>
      <c r="D7" s="15"/>
      <c r="E7" s="15"/>
      <c r="F7" s="15"/>
      <c r="G7" s="15"/>
      <c r="H7" s="39"/>
    </row>
    <row r="8" spans="1:8" ht="14.4">
      <c r="A8" s="40" t="s">
        <v>6</v>
      </c>
      <c r="B8" s="40" t="s">
        <v>7</v>
      </c>
      <c r="C8" s="40" t="s">
        <v>8</v>
      </c>
      <c r="D8" s="40" t="s">
        <v>9</v>
      </c>
      <c r="E8" s="40" t="s">
        <v>10</v>
      </c>
      <c r="F8" s="15"/>
      <c r="G8" s="15"/>
      <c r="H8" s="39"/>
    </row>
    <row r="9" spans="1:8" ht="14.4">
      <c r="A9" s="20" t="s">
        <v>11</v>
      </c>
      <c r="B9" s="22">
        <v>70267120</v>
      </c>
      <c r="C9" s="22">
        <v>283172876</v>
      </c>
      <c r="D9" s="22">
        <v>45004610</v>
      </c>
      <c r="E9" s="22">
        <f>SUM(B9:D9)</f>
        <v>398444606</v>
      </c>
      <c r="F9" s="15"/>
      <c r="G9" s="15"/>
      <c r="H9" s="39"/>
    </row>
    <row r="10" spans="1:8" ht="14.4">
      <c r="A10" s="20" t="s">
        <v>12</v>
      </c>
      <c r="B10" s="22">
        <v>70234395</v>
      </c>
      <c r="C10" s="22">
        <v>277771823</v>
      </c>
      <c r="D10" s="22">
        <v>45112305</v>
      </c>
      <c r="E10" s="22">
        <f>SUM(B10:D10)</f>
        <v>393118523</v>
      </c>
      <c r="F10" s="15"/>
      <c r="G10" s="15"/>
      <c r="H10" s="39"/>
    </row>
    <row r="11" spans="1:8" ht="14.4">
      <c r="A11" s="20" t="s">
        <v>13</v>
      </c>
      <c r="B11" s="22">
        <v>69453517</v>
      </c>
      <c r="C11" s="22">
        <v>278568290</v>
      </c>
      <c r="D11" s="22">
        <v>44783270</v>
      </c>
      <c r="E11" s="22">
        <f>SUM(B11:D11)</f>
        <v>392805077</v>
      </c>
      <c r="F11" s="15"/>
      <c r="G11" s="15"/>
      <c r="H11" s="39"/>
    </row>
    <row r="12" spans="1:8" ht="14.4">
      <c r="A12" s="42" t="s">
        <v>14</v>
      </c>
      <c r="B12" s="43">
        <f>AVERAGE(B9:B11)</f>
        <v>69985010.666666672</v>
      </c>
      <c r="C12" s="43">
        <f>AVERAGE(C9:C11)</f>
        <v>279837663</v>
      </c>
      <c r="D12" s="43">
        <f>AVERAGE(D9:D11)</f>
        <v>44966728.333333336</v>
      </c>
      <c r="E12" s="43">
        <f>AVERAGE(E9:E11)</f>
        <v>394789402</v>
      </c>
      <c r="F12" s="15"/>
      <c r="G12" s="15"/>
      <c r="H12" s="39"/>
    </row>
    <row r="13" spans="1:8" ht="14.4">
      <c r="A13" s="38"/>
      <c r="B13" s="16"/>
      <c r="C13" s="16"/>
      <c r="D13" s="16"/>
      <c r="E13" s="16"/>
      <c r="F13" s="15"/>
      <c r="G13" s="15"/>
      <c r="H13" s="39"/>
    </row>
    <row r="14" spans="1:8" ht="14.4">
      <c r="A14" s="38"/>
      <c r="B14" s="16"/>
      <c r="C14" s="16"/>
      <c r="D14" s="16"/>
      <c r="E14" s="16"/>
      <c r="F14" s="15"/>
      <c r="G14" s="15"/>
      <c r="H14" s="39"/>
    </row>
    <row r="15" spans="1:8" ht="14.4">
      <c r="A15" s="40" t="s">
        <v>15</v>
      </c>
      <c r="B15" s="41" t="s">
        <v>7</v>
      </c>
      <c r="C15" s="41" t="s">
        <v>8</v>
      </c>
      <c r="D15" s="41" t="s">
        <v>9</v>
      </c>
      <c r="E15" s="41" t="s">
        <v>16</v>
      </c>
      <c r="F15" s="15"/>
      <c r="G15" s="15"/>
      <c r="H15" s="39"/>
    </row>
    <row r="16" spans="1:8" ht="14.4">
      <c r="A16" s="20" t="s">
        <v>78</v>
      </c>
      <c r="B16" s="23">
        <f>'Agenda Juvenil'!L20</f>
        <v>69985010.666666657</v>
      </c>
      <c r="C16" s="23">
        <f>'Parque Renace'!L28</f>
        <v>279837663</v>
      </c>
      <c r="D16" s="23">
        <f>'Semana Juventudes'!L12</f>
        <v>44966728.333333328</v>
      </c>
      <c r="E16" s="23">
        <f>SUM(B16:D16)</f>
        <v>394789401.99999994</v>
      </c>
      <c r="F16" s="15"/>
      <c r="G16" s="15"/>
      <c r="H16" s="39"/>
    </row>
    <row r="17" spans="1:8" ht="14.4">
      <c r="A17" s="38"/>
      <c r="B17" s="15"/>
      <c r="C17" s="15"/>
      <c r="D17" s="15"/>
      <c r="E17" s="15"/>
      <c r="F17" s="15"/>
      <c r="G17" s="15"/>
      <c r="H17" s="39"/>
    </row>
    <row r="18" spans="1:8" ht="14.4">
      <c r="A18" s="38"/>
      <c r="B18" s="15"/>
      <c r="C18" s="15"/>
      <c r="D18" s="15"/>
      <c r="E18" s="15"/>
      <c r="F18" s="15"/>
      <c r="G18" s="15"/>
      <c r="H18" s="39"/>
    </row>
    <row r="21" spans="1:8" ht="27.6">
      <c r="A21" s="48" t="s">
        <v>6</v>
      </c>
      <c r="B21" s="48" t="s">
        <v>7</v>
      </c>
      <c r="C21" s="48" t="s">
        <v>8</v>
      </c>
      <c r="D21" s="48" t="s">
        <v>79</v>
      </c>
      <c r="E21" s="48" t="s">
        <v>80</v>
      </c>
    </row>
    <row r="22" spans="1:8">
      <c r="A22" s="49" t="s">
        <v>11</v>
      </c>
      <c r="B22" s="50">
        <v>70267120</v>
      </c>
      <c r="C22" s="50">
        <v>283172876</v>
      </c>
      <c r="D22" s="50">
        <v>45004610</v>
      </c>
      <c r="E22" s="47">
        <v>398444606</v>
      </c>
    </row>
    <row r="23" spans="1:8">
      <c r="A23" s="49" t="s">
        <v>12</v>
      </c>
      <c r="B23" s="50">
        <v>70234395</v>
      </c>
      <c r="C23" s="50">
        <v>277771823</v>
      </c>
      <c r="D23" s="50">
        <v>45112305</v>
      </c>
      <c r="E23" s="47">
        <v>393118523</v>
      </c>
    </row>
    <row r="24" spans="1:8">
      <c r="A24" s="49" t="s">
        <v>13</v>
      </c>
      <c r="B24" s="50">
        <v>69453517</v>
      </c>
      <c r="C24" s="50">
        <v>278568290</v>
      </c>
      <c r="D24" s="50">
        <v>44783270</v>
      </c>
      <c r="E24" s="47">
        <v>392805077</v>
      </c>
    </row>
    <row r="25" spans="1:8">
      <c r="A25" s="46" t="s">
        <v>81</v>
      </c>
      <c r="B25" s="50">
        <v>69985010.670000002</v>
      </c>
      <c r="C25" s="50">
        <v>279837663</v>
      </c>
      <c r="D25" s="50">
        <v>44966728.329999998</v>
      </c>
      <c r="E25" s="47">
        <v>394789402</v>
      </c>
    </row>
    <row r="28" spans="1:8">
      <c r="A28" s="51" t="s">
        <v>82</v>
      </c>
      <c r="B28" s="51" t="s">
        <v>83</v>
      </c>
    </row>
    <row r="29" spans="1:8">
      <c r="A29" s="52" t="s">
        <v>7</v>
      </c>
      <c r="B29" s="53">
        <v>69985010.670000002</v>
      </c>
    </row>
    <row r="30" spans="1:8">
      <c r="A30" s="52" t="s">
        <v>8</v>
      </c>
      <c r="B30" s="53">
        <v>279837663</v>
      </c>
    </row>
    <row r="31" spans="1:8">
      <c r="A31" s="52" t="s">
        <v>79</v>
      </c>
      <c r="B31" s="53">
        <v>44966728.329999998</v>
      </c>
    </row>
    <row r="32" spans="1:8">
      <c r="A32" s="54" t="s">
        <v>84</v>
      </c>
      <c r="B32" s="53">
        <v>394789402</v>
      </c>
    </row>
  </sheetData>
  <mergeCells count="1">
    <mergeCell ref="A1: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0"/>
  <sheetViews>
    <sheetView topLeftCell="A2" workbookViewId="0">
      <selection activeCell="J3" sqref="J1:J1048576"/>
    </sheetView>
  </sheetViews>
  <sheetFormatPr baseColWidth="10" defaultColWidth="8.796875" defaultRowHeight="14.4"/>
  <cols>
    <col min="1" max="1" width="7" style="4" customWidth="1"/>
    <col min="2" max="2" width="38.69921875" style="4" customWidth="1"/>
    <col min="3" max="3" width="14" style="4" customWidth="1"/>
    <col min="4" max="5" width="10" style="4" customWidth="1"/>
    <col min="6" max="6" width="14.3984375" style="4" customWidth="1"/>
    <col min="7" max="7" width="14.5" style="4" customWidth="1"/>
    <col min="8" max="8" width="13.69921875" style="4" customWidth="1"/>
    <col min="9" max="9" width="15.59765625" style="4" customWidth="1"/>
    <col min="10" max="10" width="15.19921875" style="4" customWidth="1"/>
    <col min="11" max="11" width="14" style="4" customWidth="1"/>
    <col min="12" max="12" width="14.5" style="4" customWidth="1"/>
  </cols>
  <sheetData>
    <row r="1" spans="1:12" ht="18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30.45" customHeight="1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39" customHeight="1">
      <c r="A3" s="5" t="s">
        <v>19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 t="s">
        <v>26</v>
      </c>
      <c r="I3" s="5" t="s">
        <v>27</v>
      </c>
      <c r="J3" s="5" t="s">
        <v>28</v>
      </c>
      <c r="K3" s="5" t="s">
        <v>29</v>
      </c>
      <c r="L3" s="5" t="s">
        <v>77</v>
      </c>
    </row>
    <row r="4" spans="1:12" ht="28.8">
      <c r="A4" s="6">
        <v>1</v>
      </c>
      <c r="B4" s="7" t="s">
        <v>30</v>
      </c>
      <c r="C4" s="6" t="s">
        <v>31</v>
      </c>
      <c r="D4" s="6">
        <v>1</v>
      </c>
      <c r="E4" s="6">
        <v>1</v>
      </c>
      <c r="F4" s="8">
        <v>4015000</v>
      </c>
      <c r="G4" s="8">
        <v>3900000</v>
      </c>
      <c r="H4" s="8">
        <v>3800000</v>
      </c>
      <c r="I4" s="9">
        <f>AVERAGE(F4:H4)</f>
        <v>3905000</v>
      </c>
      <c r="J4" s="9">
        <f>I4*Resumen!$B$4</f>
        <v>741950</v>
      </c>
      <c r="K4" s="9">
        <f>I4+J4</f>
        <v>4646950</v>
      </c>
      <c r="L4" s="9">
        <f>K4*D4*E4</f>
        <v>4646950</v>
      </c>
    </row>
    <row r="5" spans="1:12" ht="28.8">
      <c r="A5" s="6">
        <v>2</v>
      </c>
      <c r="B5" s="7" t="s">
        <v>32</v>
      </c>
      <c r="C5" s="6" t="s">
        <v>31</v>
      </c>
      <c r="D5" s="6">
        <v>1</v>
      </c>
      <c r="E5" s="6">
        <v>1</v>
      </c>
      <c r="F5" s="8">
        <v>4015000</v>
      </c>
      <c r="G5" s="8">
        <v>3900000</v>
      </c>
      <c r="H5" s="8">
        <v>3800000</v>
      </c>
      <c r="I5" s="9">
        <f>AVERAGE(F5:H5)</f>
        <v>3905000</v>
      </c>
      <c r="J5" s="9">
        <f>I5*Resumen!$B$4</f>
        <v>741950</v>
      </c>
      <c r="K5" s="9">
        <f>I5+J5</f>
        <v>4646950</v>
      </c>
      <c r="L5" s="9">
        <f>K5*D5*E5</f>
        <v>4646950</v>
      </c>
    </row>
    <row r="6" spans="1:12" ht="28.8">
      <c r="A6" s="6">
        <v>3</v>
      </c>
      <c r="B6" s="7" t="s">
        <v>33</v>
      </c>
      <c r="C6" s="6" t="s">
        <v>31</v>
      </c>
      <c r="D6" s="6">
        <v>1</v>
      </c>
      <c r="E6" s="6">
        <v>1</v>
      </c>
      <c r="F6" s="8">
        <v>4015000</v>
      </c>
      <c r="G6" s="8">
        <v>3900000</v>
      </c>
      <c r="H6" s="8">
        <v>3800000</v>
      </c>
      <c r="I6" s="9">
        <f>AVERAGE(F6:H6)</f>
        <v>3905000</v>
      </c>
      <c r="J6" s="9">
        <f>I6*Resumen!$B$4</f>
        <v>741950</v>
      </c>
      <c r="K6" s="9">
        <f>I6+J6</f>
        <v>4646950</v>
      </c>
      <c r="L6" s="9">
        <f>K6*D6*E6</f>
        <v>4646950</v>
      </c>
    </row>
    <row r="7" spans="1:12" ht="28.8">
      <c r="A7" s="6">
        <v>4</v>
      </c>
      <c r="B7" s="7" t="s">
        <v>34</v>
      </c>
      <c r="C7" s="6" t="s">
        <v>31</v>
      </c>
      <c r="D7" s="6">
        <v>1</v>
      </c>
      <c r="E7" s="6">
        <v>1</v>
      </c>
      <c r="F7" s="8">
        <v>4015000</v>
      </c>
      <c r="G7" s="8">
        <v>3900000</v>
      </c>
      <c r="H7" s="8">
        <v>3800000</v>
      </c>
      <c r="I7" s="9">
        <f>AVERAGE(F7:H7)</f>
        <v>3905000</v>
      </c>
      <c r="J7" s="9">
        <f>I7*Resumen!$B$4</f>
        <v>741950</v>
      </c>
      <c r="K7" s="9">
        <f>I7+J7</f>
        <v>4646950</v>
      </c>
      <c r="L7" s="9">
        <f>K7*D7*E7</f>
        <v>4646950</v>
      </c>
    </row>
    <row r="8" spans="1:12">
      <c r="A8" s="6">
        <v>5</v>
      </c>
      <c r="B8" s="7" t="s">
        <v>35</v>
      </c>
      <c r="C8" s="6" t="s">
        <v>31</v>
      </c>
      <c r="D8" s="6">
        <v>1</v>
      </c>
      <c r="E8" s="6">
        <v>1</v>
      </c>
      <c r="F8" s="8">
        <v>4015000</v>
      </c>
      <c r="G8" s="8">
        <v>3900000</v>
      </c>
      <c r="H8" s="8">
        <v>3800000</v>
      </c>
      <c r="I8" s="9">
        <f>AVERAGE(F8:H8)</f>
        <v>3905000</v>
      </c>
      <c r="J8" s="9">
        <f>I8*Resumen!$B$4</f>
        <v>741950</v>
      </c>
      <c r="K8" s="9">
        <f>I8+J8</f>
        <v>4646950</v>
      </c>
      <c r="L8" s="9">
        <f>K8*D8*E8</f>
        <v>4646950</v>
      </c>
    </row>
    <row r="9" spans="1:12">
      <c r="A9" s="6">
        <v>6</v>
      </c>
      <c r="B9" s="7" t="s">
        <v>36</v>
      </c>
      <c r="C9" s="6" t="s">
        <v>37</v>
      </c>
      <c r="D9" s="6">
        <v>1</v>
      </c>
      <c r="E9" s="6">
        <v>1</v>
      </c>
      <c r="F9" s="8">
        <v>4452000</v>
      </c>
      <c r="G9" s="8">
        <v>4200000</v>
      </c>
      <c r="H9" s="8">
        <v>4000000</v>
      </c>
      <c r="I9" s="9">
        <f>AVERAGE(F9:H9)</f>
        <v>4217333.333333333</v>
      </c>
      <c r="J9" s="9">
        <f>I9*Resumen!$B$4</f>
        <v>801293.33333333326</v>
      </c>
      <c r="K9" s="9">
        <f>I9+J9</f>
        <v>5018626.666666666</v>
      </c>
      <c r="L9" s="9">
        <f>K9*D9*E9</f>
        <v>5018626.666666666</v>
      </c>
    </row>
    <row r="10" spans="1:12">
      <c r="A10" s="6">
        <v>7</v>
      </c>
      <c r="B10" s="7" t="s">
        <v>38</v>
      </c>
      <c r="C10" s="6" t="s">
        <v>37</v>
      </c>
      <c r="D10" s="6">
        <v>1</v>
      </c>
      <c r="E10" s="6">
        <v>1</v>
      </c>
      <c r="F10" s="8">
        <v>950000</v>
      </c>
      <c r="G10" s="8">
        <v>1304000</v>
      </c>
      <c r="H10" s="8">
        <v>1350000</v>
      </c>
      <c r="I10" s="9">
        <f>AVERAGE(F10:H10)</f>
        <v>1201333.3333333333</v>
      </c>
      <c r="J10" s="9">
        <f>I10*Resumen!$B$4</f>
        <v>228253.33333333331</v>
      </c>
      <c r="K10" s="9">
        <f>I10+J10</f>
        <v>1429586.6666666665</v>
      </c>
      <c r="L10" s="9">
        <f>K10*D10*E10</f>
        <v>1429586.6666666665</v>
      </c>
    </row>
    <row r="11" spans="1:12">
      <c r="A11" s="6">
        <v>8</v>
      </c>
      <c r="B11" s="7" t="s">
        <v>39</v>
      </c>
      <c r="C11" s="6" t="s">
        <v>37</v>
      </c>
      <c r="D11" s="6">
        <v>1</v>
      </c>
      <c r="E11" s="6">
        <v>1</v>
      </c>
      <c r="F11" s="8">
        <v>4175000</v>
      </c>
      <c r="G11" s="8">
        <v>4400000</v>
      </c>
      <c r="H11" s="8">
        <v>4098000</v>
      </c>
      <c r="I11" s="9">
        <f>AVERAGE(F11:H11)</f>
        <v>4224333.333333333</v>
      </c>
      <c r="J11" s="9">
        <f>I11*Resumen!$B$4</f>
        <v>802623.33333333326</v>
      </c>
      <c r="K11" s="9">
        <f>I11+J11</f>
        <v>5026956.666666666</v>
      </c>
      <c r="L11" s="9">
        <f>K11*D11*E11</f>
        <v>5026956.666666666</v>
      </c>
    </row>
    <row r="12" spans="1:12">
      <c r="A12" s="6">
        <v>9</v>
      </c>
      <c r="B12" s="7" t="s">
        <v>40</v>
      </c>
      <c r="C12" s="6" t="s">
        <v>37</v>
      </c>
      <c r="D12" s="6">
        <v>1</v>
      </c>
      <c r="E12" s="6">
        <v>1</v>
      </c>
      <c r="F12" s="8">
        <v>3652000</v>
      </c>
      <c r="G12" s="8">
        <v>3401600</v>
      </c>
      <c r="H12" s="8">
        <v>3500000</v>
      </c>
      <c r="I12" s="9">
        <f>AVERAGE(F12:H12)</f>
        <v>3517866.6666666665</v>
      </c>
      <c r="J12" s="9">
        <f>I12*Resumen!$B$4</f>
        <v>668394.66666666663</v>
      </c>
      <c r="K12" s="9">
        <f>I12+J12</f>
        <v>4186261.333333333</v>
      </c>
      <c r="L12" s="9">
        <f>K12*D12*E12</f>
        <v>4186261.333333333</v>
      </c>
    </row>
    <row r="13" spans="1:12">
      <c r="A13" s="6">
        <v>10</v>
      </c>
      <c r="B13" s="7" t="s">
        <v>41</v>
      </c>
      <c r="C13" s="6" t="s">
        <v>42</v>
      </c>
      <c r="D13" s="6">
        <v>1</v>
      </c>
      <c r="E13" s="6">
        <v>380</v>
      </c>
      <c r="F13" s="8">
        <v>32000</v>
      </c>
      <c r="G13" s="8">
        <v>34650</v>
      </c>
      <c r="H13" s="8">
        <v>36500</v>
      </c>
      <c r="I13" s="9">
        <f>AVERAGE(F13:H13)</f>
        <v>34383.333333333336</v>
      </c>
      <c r="J13" s="9">
        <f>I13*Resumen!$B$4</f>
        <v>6532.8333333333339</v>
      </c>
      <c r="K13" s="9">
        <f>I13+J13</f>
        <v>40916.166666666672</v>
      </c>
      <c r="L13" s="9">
        <f>K13*D13*E13</f>
        <v>15548143.333333336</v>
      </c>
    </row>
    <row r="14" spans="1:12">
      <c r="A14" s="6">
        <v>11</v>
      </c>
      <c r="B14" s="7" t="s">
        <v>43</v>
      </c>
      <c r="C14" s="6" t="s">
        <v>44</v>
      </c>
      <c r="D14" s="6">
        <v>1</v>
      </c>
      <c r="E14" s="6">
        <v>400</v>
      </c>
      <c r="F14" s="8">
        <v>20000</v>
      </c>
      <c r="G14" s="8">
        <v>18450</v>
      </c>
      <c r="H14" s="8">
        <v>17450</v>
      </c>
      <c r="I14" s="9">
        <f>AVERAGE(F14:H14)</f>
        <v>18633.333333333332</v>
      </c>
      <c r="J14" s="9">
        <f>I14*Resumen!$B$4</f>
        <v>3540.333333333333</v>
      </c>
      <c r="K14" s="9">
        <f>I14+J14</f>
        <v>22173.666666666664</v>
      </c>
      <c r="L14" s="9">
        <f>K14*D14*E14</f>
        <v>8869466.666666666</v>
      </c>
    </row>
    <row r="15" spans="1:12">
      <c r="A15" s="6">
        <v>12</v>
      </c>
      <c r="B15" s="7" t="s">
        <v>45</v>
      </c>
      <c r="C15" s="6" t="s">
        <v>44</v>
      </c>
      <c r="D15" s="6">
        <v>1</v>
      </c>
      <c r="E15" s="6">
        <v>440</v>
      </c>
      <c r="F15" s="8">
        <v>2350</v>
      </c>
      <c r="G15" s="8">
        <v>2800</v>
      </c>
      <c r="H15" s="8">
        <v>3000</v>
      </c>
      <c r="I15" s="9">
        <f>AVERAGE(F15:H15)</f>
        <v>2716.6666666666665</v>
      </c>
      <c r="J15" s="9">
        <f>I15*Resumen!$B$4</f>
        <v>516.16666666666663</v>
      </c>
      <c r="K15" s="9">
        <f>I15+J15</f>
        <v>3232.833333333333</v>
      </c>
      <c r="L15" s="9">
        <f>K15*D15*E15</f>
        <v>1422446.6666666665</v>
      </c>
    </row>
    <row r="16" spans="1:12">
      <c r="A16" s="6">
        <v>13</v>
      </c>
      <c r="B16" s="7" t="s">
        <v>46</v>
      </c>
      <c r="C16" s="6" t="s">
        <v>44</v>
      </c>
      <c r="D16" s="6">
        <v>1</v>
      </c>
      <c r="E16" s="6">
        <v>150</v>
      </c>
      <c r="F16" s="8">
        <v>6000</v>
      </c>
      <c r="G16" s="8">
        <v>6300</v>
      </c>
      <c r="H16" s="8">
        <v>6000</v>
      </c>
      <c r="I16" s="9">
        <f>AVERAGE(F16:H16)</f>
        <v>6100</v>
      </c>
      <c r="J16" s="9">
        <f>I16*Resumen!$B$4</f>
        <v>1159</v>
      </c>
      <c r="K16" s="9">
        <f>I16+J16</f>
        <v>7259</v>
      </c>
      <c r="L16" s="9">
        <f>K16*D16*E16</f>
        <v>1088850</v>
      </c>
    </row>
    <row r="17" spans="1:12">
      <c r="A17" s="6">
        <v>14</v>
      </c>
      <c r="B17" s="7" t="s">
        <v>47</v>
      </c>
      <c r="C17" s="6" t="s">
        <v>44</v>
      </c>
      <c r="D17" s="6">
        <v>1</v>
      </c>
      <c r="E17" s="6">
        <v>1</v>
      </c>
      <c r="F17" s="8">
        <v>3190000</v>
      </c>
      <c r="G17" s="8">
        <v>3025100</v>
      </c>
      <c r="H17" s="8">
        <v>2900000</v>
      </c>
      <c r="I17" s="9">
        <f>AVERAGE(F17:H17)</f>
        <v>3038366.6666666665</v>
      </c>
      <c r="J17" s="9">
        <f>I17*Resumen!$B$4</f>
        <v>577289.66666666663</v>
      </c>
      <c r="K17" s="9">
        <f>I17+J17</f>
        <v>3615656.333333333</v>
      </c>
      <c r="L17" s="9">
        <f>K17*D17*E17</f>
        <v>3615656.333333333</v>
      </c>
    </row>
    <row r="18" spans="1:12">
      <c r="A18" s="6">
        <v>15</v>
      </c>
      <c r="B18" s="7" t="s">
        <v>48</v>
      </c>
      <c r="C18" s="6" t="s">
        <v>44</v>
      </c>
      <c r="D18" s="6">
        <v>1</v>
      </c>
      <c r="E18" s="6">
        <v>1</v>
      </c>
      <c r="F18" s="8">
        <v>460000</v>
      </c>
      <c r="G18" s="8">
        <v>465800</v>
      </c>
      <c r="H18" s="8">
        <v>446300</v>
      </c>
      <c r="I18" s="9">
        <f>AVERAGE(F18:H18)</f>
        <v>457366.66666666669</v>
      </c>
      <c r="J18" s="9">
        <f>I18*Resumen!$B$4</f>
        <v>86899.666666666672</v>
      </c>
      <c r="K18" s="9">
        <f>I18+J18</f>
        <v>544266.33333333337</v>
      </c>
      <c r="L18" s="9">
        <f>K18*D18*E18</f>
        <v>544266.33333333337</v>
      </c>
    </row>
    <row r="19" spans="1:12">
      <c r="A19" s="3"/>
      <c r="F19" s="2"/>
      <c r="G19" s="2"/>
      <c r="H19" s="2"/>
      <c r="I19" s="2"/>
      <c r="J19" s="2"/>
      <c r="K19" s="2"/>
      <c r="L19" s="2"/>
    </row>
    <row r="20" spans="1:12">
      <c r="A20" s="11" t="s">
        <v>49</v>
      </c>
      <c r="B20" s="12"/>
      <c r="C20" s="12"/>
      <c r="D20" s="12"/>
      <c r="E20" s="12"/>
      <c r="F20" s="13"/>
      <c r="G20" s="13"/>
      <c r="H20" s="13"/>
      <c r="I20" s="13"/>
      <c r="J20" s="13"/>
      <c r="K20" s="13"/>
      <c r="L20" s="10">
        <f>SUM(L4:L18)</f>
        <v>69985010.666666657</v>
      </c>
    </row>
  </sheetData>
  <mergeCells count="3">
    <mergeCell ref="A1:L1"/>
    <mergeCell ref="A2:L2"/>
    <mergeCell ref="A20:K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8"/>
  <sheetViews>
    <sheetView topLeftCell="C1" workbookViewId="0">
      <selection activeCell="A28" sqref="A28:L28"/>
    </sheetView>
  </sheetViews>
  <sheetFormatPr baseColWidth="10" defaultColWidth="8.796875" defaultRowHeight="14.4"/>
  <cols>
    <col min="1" max="1" width="7" style="15" customWidth="1"/>
    <col min="2" max="2" width="42" style="15" customWidth="1"/>
    <col min="3" max="3" width="14" style="15" customWidth="1"/>
    <col min="4" max="5" width="10" style="15" customWidth="1"/>
    <col min="6" max="12" width="18" style="15" customWidth="1"/>
  </cols>
  <sheetData>
    <row r="1" spans="1:12" ht="18">
      <c r="A1" s="17" t="s">
        <v>50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30.45" customHeight="1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33.6" customHeight="1">
      <c r="A3" s="19" t="s">
        <v>19</v>
      </c>
      <c r="B3" s="19" t="s">
        <v>20</v>
      </c>
      <c r="C3" s="19" t="s">
        <v>21</v>
      </c>
      <c r="D3" s="19" t="s">
        <v>22</v>
      </c>
      <c r="E3" s="19" t="s">
        <v>23</v>
      </c>
      <c r="F3" s="19" t="s">
        <v>24</v>
      </c>
      <c r="G3" s="19" t="s">
        <v>25</v>
      </c>
      <c r="H3" s="19" t="s">
        <v>26</v>
      </c>
      <c r="I3" s="19" t="s">
        <v>27</v>
      </c>
      <c r="J3" s="19" t="s">
        <v>28</v>
      </c>
      <c r="K3" s="19" t="s">
        <v>29</v>
      </c>
      <c r="L3" s="19" t="s">
        <v>77</v>
      </c>
    </row>
    <row r="4" spans="1:12">
      <c r="A4" s="20">
        <v>1</v>
      </c>
      <c r="B4" s="21" t="s">
        <v>51</v>
      </c>
      <c r="C4" s="20" t="s">
        <v>44</v>
      </c>
      <c r="D4" s="20">
        <v>1</v>
      </c>
      <c r="E4" s="20">
        <v>1</v>
      </c>
      <c r="F4" s="22">
        <v>21450000</v>
      </c>
      <c r="G4" s="22">
        <v>18200000</v>
      </c>
      <c r="H4" s="22">
        <v>21000000</v>
      </c>
      <c r="I4" s="23">
        <f t="shared" ref="I4:I26" si="0">AVERAGE(F4:H4)</f>
        <v>20216666.666666668</v>
      </c>
      <c r="J4" s="23">
        <f>I4*Resumen!$B$4</f>
        <v>3841166.666666667</v>
      </c>
      <c r="K4" s="23">
        <f t="shared" ref="K4:K26" si="1">I4+J4</f>
        <v>24057833.333333336</v>
      </c>
      <c r="L4" s="23">
        <f t="shared" ref="L4:L26" si="2">K4*D4*E4</f>
        <v>24057833.333333336</v>
      </c>
    </row>
    <row r="5" spans="1:12">
      <c r="A5" s="20">
        <v>2</v>
      </c>
      <c r="B5" s="21" t="s">
        <v>52</v>
      </c>
      <c r="C5" s="20" t="s">
        <v>37</v>
      </c>
      <c r="D5" s="20">
        <v>3</v>
      </c>
      <c r="E5" s="20">
        <v>1</v>
      </c>
      <c r="F5" s="22">
        <v>10500000</v>
      </c>
      <c r="G5" s="22">
        <v>11136000</v>
      </c>
      <c r="H5" s="22">
        <v>10950000</v>
      </c>
      <c r="I5" s="23">
        <f t="shared" si="0"/>
        <v>10862000</v>
      </c>
      <c r="J5" s="23">
        <f>I5*Resumen!$B$4</f>
        <v>2063780</v>
      </c>
      <c r="K5" s="23">
        <f t="shared" si="1"/>
        <v>12925780</v>
      </c>
      <c r="L5" s="23">
        <f t="shared" si="2"/>
        <v>38777340</v>
      </c>
    </row>
    <row r="6" spans="1:12">
      <c r="A6" s="20">
        <v>3</v>
      </c>
      <c r="B6" s="21" t="s">
        <v>53</v>
      </c>
      <c r="C6" s="20" t="s">
        <v>37</v>
      </c>
      <c r="D6" s="20">
        <v>3</v>
      </c>
      <c r="E6" s="20">
        <v>1</v>
      </c>
      <c r="F6" s="22">
        <v>7500000</v>
      </c>
      <c r="G6" s="22">
        <v>7400000</v>
      </c>
      <c r="H6" s="22">
        <v>7000000</v>
      </c>
      <c r="I6" s="23">
        <f t="shared" si="0"/>
        <v>7300000</v>
      </c>
      <c r="J6" s="23">
        <f>I6*Resumen!$B$4</f>
        <v>1387000</v>
      </c>
      <c r="K6" s="23">
        <f t="shared" si="1"/>
        <v>8687000</v>
      </c>
      <c r="L6" s="23">
        <f t="shared" si="2"/>
        <v>26061000</v>
      </c>
    </row>
    <row r="7" spans="1:12">
      <c r="A7" s="20">
        <v>4</v>
      </c>
      <c r="B7" s="21" t="s">
        <v>38</v>
      </c>
      <c r="C7" s="20" t="s">
        <v>37</v>
      </c>
      <c r="D7" s="20">
        <v>3</v>
      </c>
      <c r="E7" s="20">
        <v>1</v>
      </c>
      <c r="F7" s="22">
        <v>1200000</v>
      </c>
      <c r="G7" s="22">
        <v>1250000</v>
      </c>
      <c r="H7" s="22">
        <v>1200000</v>
      </c>
      <c r="I7" s="23">
        <f t="shared" si="0"/>
        <v>1216666.6666666667</v>
      </c>
      <c r="J7" s="23">
        <f>I7*Resumen!$B$4</f>
        <v>231166.66666666669</v>
      </c>
      <c r="K7" s="23">
        <f t="shared" si="1"/>
        <v>1447833.3333333335</v>
      </c>
      <c r="L7" s="23">
        <f t="shared" si="2"/>
        <v>4343500</v>
      </c>
    </row>
    <row r="8" spans="1:12">
      <c r="A8" s="20">
        <v>5</v>
      </c>
      <c r="B8" s="21" t="s">
        <v>54</v>
      </c>
      <c r="C8" s="20" t="s">
        <v>44</v>
      </c>
      <c r="D8" s="20">
        <v>3</v>
      </c>
      <c r="E8" s="20">
        <v>1</v>
      </c>
      <c r="F8" s="22">
        <v>1900000</v>
      </c>
      <c r="G8" s="22">
        <v>2000000</v>
      </c>
      <c r="H8" s="22">
        <v>2051000</v>
      </c>
      <c r="I8" s="23">
        <f t="shared" si="0"/>
        <v>1983666.6666666667</v>
      </c>
      <c r="J8" s="23">
        <f>I8*Resumen!$B$4</f>
        <v>376896.66666666669</v>
      </c>
      <c r="K8" s="23">
        <f t="shared" si="1"/>
        <v>2360563.3333333335</v>
      </c>
      <c r="L8" s="23">
        <f t="shared" si="2"/>
        <v>7081690</v>
      </c>
    </row>
    <row r="9" spans="1:12">
      <c r="A9" s="20">
        <v>6</v>
      </c>
      <c r="B9" s="21" t="s">
        <v>55</v>
      </c>
      <c r="C9" s="20" t="s">
        <v>44</v>
      </c>
      <c r="D9" s="20">
        <v>3</v>
      </c>
      <c r="E9" s="20">
        <v>1</v>
      </c>
      <c r="F9" s="22">
        <v>3745000</v>
      </c>
      <c r="G9" s="22">
        <v>3946500</v>
      </c>
      <c r="H9" s="22">
        <v>4000000</v>
      </c>
      <c r="I9" s="23">
        <f t="shared" si="0"/>
        <v>3897166.6666666665</v>
      </c>
      <c r="J9" s="23">
        <f>I9*Resumen!$B$4</f>
        <v>740461.66666666663</v>
      </c>
      <c r="K9" s="23">
        <f t="shared" si="1"/>
        <v>4637628.333333333</v>
      </c>
      <c r="L9" s="23">
        <f t="shared" si="2"/>
        <v>13912885</v>
      </c>
    </row>
    <row r="10" spans="1:12">
      <c r="A10" s="20">
        <v>7</v>
      </c>
      <c r="B10" s="21" t="s">
        <v>56</v>
      </c>
      <c r="C10" s="20" t="s">
        <v>37</v>
      </c>
      <c r="D10" s="20">
        <v>3</v>
      </c>
      <c r="E10" s="20">
        <v>1</v>
      </c>
      <c r="F10" s="22">
        <v>5000000</v>
      </c>
      <c r="G10" s="22">
        <v>4800000</v>
      </c>
      <c r="H10" s="22">
        <v>4650000</v>
      </c>
      <c r="I10" s="23">
        <f t="shared" si="0"/>
        <v>4816666.666666667</v>
      </c>
      <c r="J10" s="23">
        <f>I10*Resumen!$B$4</f>
        <v>915166.66666666674</v>
      </c>
      <c r="K10" s="23">
        <f t="shared" si="1"/>
        <v>5731833.333333334</v>
      </c>
      <c r="L10" s="23">
        <f t="shared" si="2"/>
        <v>17195500</v>
      </c>
    </row>
    <row r="11" spans="1:12">
      <c r="A11" s="20">
        <v>8</v>
      </c>
      <c r="B11" s="21" t="s">
        <v>57</v>
      </c>
      <c r="C11" s="20" t="s">
        <v>44</v>
      </c>
      <c r="D11" s="20">
        <v>3</v>
      </c>
      <c r="E11" s="20">
        <v>2</v>
      </c>
      <c r="F11" s="22">
        <v>600000</v>
      </c>
      <c r="G11" s="22">
        <v>569000</v>
      </c>
      <c r="H11" s="22">
        <v>540000</v>
      </c>
      <c r="I11" s="23">
        <f t="shared" si="0"/>
        <v>569666.66666666663</v>
      </c>
      <c r="J11" s="23">
        <f>I11*Resumen!$B$4</f>
        <v>108236.66666666666</v>
      </c>
      <c r="K11" s="23">
        <f t="shared" si="1"/>
        <v>677903.33333333326</v>
      </c>
      <c r="L11" s="23">
        <f t="shared" si="2"/>
        <v>4067419.9999999995</v>
      </c>
    </row>
    <row r="12" spans="1:12">
      <c r="A12" s="20">
        <v>9</v>
      </c>
      <c r="B12" s="21" t="s">
        <v>58</v>
      </c>
      <c r="C12" s="20" t="s">
        <v>44</v>
      </c>
      <c r="D12" s="20">
        <v>3</v>
      </c>
      <c r="E12" s="20">
        <v>1</v>
      </c>
      <c r="F12" s="22">
        <v>2850000</v>
      </c>
      <c r="G12" s="22">
        <v>2000000</v>
      </c>
      <c r="H12" s="22">
        <v>2540000</v>
      </c>
      <c r="I12" s="23">
        <f t="shared" si="0"/>
        <v>2463333.3333333335</v>
      </c>
      <c r="J12" s="23">
        <f>I12*Resumen!$B$4</f>
        <v>468033.33333333337</v>
      </c>
      <c r="K12" s="23">
        <f t="shared" si="1"/>
        <v>2931366.666666667</v>
      </c>
      <c r="L12" s="23">
        <f t="shared" si="2"/>
        <v>8794100</v>
      </c>
    </row>
    <row r="13" spans="1:12">
      <c r="A13" s="20">
        <v>10</v>
      </c>
      <c r="B13" s="21" t="s">
        <v>59</v>
      </c>
      <c r="C13" s="20" t="s">
        <v>44</v>
      </c>
      <c r="D13" s="20">
        <v>3</v>
      </c>
      <c r="E13" s="20">
        <v>4</v>
      </c>
      <c r="F13" s="22">
        <v>241000</v>
      </c>
      <c r="G13" s="22">
        <v>262000</v>
      </c>
      <c r="H13" s="22">
        <v>265900</v>
      </c>
      <c r="I13" s="23">
        <f t="shared" si="0"/>
        <v>256300</v>
      </c>
      <c r="J13" s="23">
        <f>I13*Resumen!$B$4</f>
        <v>48697</v>
      </c>
      <c r="K13" s="23">
        <f t="shared" si="1"/>
        <v>304997</v>
      </c>
      <c r="L13" s="23">
        <f t="shared" si="2"/>
        <v>3659964</v>
      </c>
    </row>
    <row r="14" spans="1:12">
      <c r="A14" s="20">
        <v>11</v>
      </c>
      <c r="B14" s="21" t="s">
        <v>45</v>
      </c>
      <c r="C14" s="20" t="s">
        <v>44</v>
      </c>
      <c r="D14" s="20">
        <v>3</v>
      </c>
      <c r="E14" s="20">
        <v>300</v>
      </c>
      <c r="F14" s="22">
        <v>2400</v>
      </c>
      <c r="G14" s="22">
        <v>2450</v>
      </c>
      <c r="H14" s="22">
        <v>2200</v>
      </c>
      <c r="I14" s="23">
        <f t="shared" si="0"/>
        <v>2350</v>
      </c>
      <c r="J14" s="23">
        <f>I14*Resumen!$B$4</f>
        <v>446.5</v>
      </c>
      <c r="K14" s="23">
        <f t="shared" si="1"/>
        <v>2796.5</v>
      </c>
      <c r="L14" s="23">
        <f t="shared" si="2"/>
        <v>2516850</v>
      </c>
    </row>
    <row r="15" spans="1:12">
      <c r="A15" s="20">
        <v>12</v>
      </c>
      <c r="B15" s="21" t="s">
        <v>41</v>
      </c>
      <c r="C15" s="20" t="s">
        <v>44</v>
      </c>
      <c r="D15" s="20">
        <v>3</v>
      </c>
      <c r="E15" s="20">
        <v>100</v>
      </c>
      <c r="F15" s="22">
        <v>35000</v>
      </c>
      <c r="G15" s="22">
        <v>40000</v>
      </c>
      <c r="H15" s="22">
        <v>36000</v>
      </c>
      <c r="I15" s="23">
        <f t="shared" si="0"/>
        <v>37000</v>
      </c>
      <c r="J15" s="23">
        <f>I15*Resumen!$B$4</f>
        <v>7030</v>
      </c>
      <c r="K15" s="23">
        <f t="shared" si="1"/>
        <v>44030</v>
      </c>
      <c r="L15" s="23">
        <f t="shared" si="2"/>
        <v>13209000</v>
      </c>
    </row>
    <row r="16" spans="1:12">
      <c r="A16" s="20">
        <v>13</v>
      </c>
      <c r="B16" s="21" t="s">
        <v>43</v>
      </c>
      <c r="C16" s="20" t="s">
        <v>44</v>
      </c>
      <c r="D16" s="20">
        <v>3</v>
      </c>
      <c r="E16" s="20">
        <v>300</v>
      </c>
      <c r="F16" s="22">
        <v>18200</v>
      </c>
      <c r="G16" s="22">
        <v>17450</v>
      </c>
      <c r="H16" s="22">
        <v>19000</v>
      </c>
      <c r="I16" s="23">
        <f t="shared" si="0"/>
        <v>18216.666666666668</v>
      </c>
      <c r="J16" s="23">
        <f>I16*Resumen!$B$4</f>
        <v>3461.166666666667</v>
      </c>
      <c r="K16" s="23">
        <f t="shared" si="1"/>
        <v>21677.833333333336</v>
      </c>
      <c r="L16" s="23">
        <f t="shared" si="2"/>
        <v>19510050.000000004</v>
      </c>
    </row>
    <row r="17" spans="1:12">
      <c r="A17" s="20">
        <v>14</v>
      </c>
      <c r="B17" s="21" t="s">
        <v>60</v>
      </c>
      <c r="C17" s="20" t="s">
        <v>44</v>
      </c>
      <c r="D17" s="20">
        <v>3</v>
      </c>
      <c r="E17" s="20">
        <v>1</v>
      </c>
      <c r="F17" s="22">
        <v>3920000</v>
      </c>
      <c r="G17" s="22">
        <v>3800000</v>
      </c>
      <c r="H17" s="22">
        <v>3900000</v>
      </c>
      <c r="I17" s="23">
        <f t="shared" si="0"/>
        <v>3873333.3333333335</v>
      </c>
      <c r="J17" s="23">
        <f>I17*Resumen!$B$4</f>
        <v>735933.33333333337</v>
      </c>
      <c r="K17" s="23">
        <f t="shared" si="1"/>
        <v>4609266.666666667</v>
      </c>
      <c r="L17" s="23">
        <f t="shared" si="2"/>
        <v>13827800</v>
      </c>
    </row>
    <row r="18" spans="1:12">
      <c r="A18" s="20">
        <v>15</v>
      </c>
      <c r="B18" s="21" t="s">
        <v>61</v>
      </c>
      <c r="C18" s="20" t="s">
        <v>44</v>
      </c>
      <c r="D18" s="20">
        <v>1</v>
      </c>
      <c r="E18" s="20">
        <v>2</v>
      </c>
      <c r="F18" s="22">
        <v>1300000</v>
      </c>
      <c r="G18" s="22">
        <v>1200000</v>
      </c>
      <c r="H18" s="22">
        <v>1104500</v>
      </c>
      <c r="I18" s="23">
        <f t="shared" si="0"/>
        <v>1201500</v>
      </c>
      <c r="J18" s="23">
        <f>I18*Resumen!$B$4</f>
        <v>228285</v>
      </c>
      <c r="K18" s="23">
        <f t="shared" si="1"/>
        <v>1429785</v>
      </c>
      <c r="L18" s="23">
        <f t="shared" si="2"/>
        <v>2859570</v>
      </c>
    </row>
    <row r="19" spans="1:12">
      <c r="A19" s="20">
        <v>16</v>
      </c>
      <c r="B19" s="21" t="s">
        <v>62</v>
      </c>
      <c r="C19" s="20" t="s">
        <v>44</v>
      </c>
      <c r="D19" s="20">
        <v>3</v>
      </c>
      <c r="E19" s="20">
        <v>1</v>
      </c>
      <c r="F19" s="22">
        <v>704000</v>
      </c>
      <c r="G19" s="22">
        <v>715000</v>
      </c>
      <c r="H19" s="22">
        <v>695000</v>
      </c>
      <c r="I19" s="23">
        <f t="shared" si="0"/>
        <v>704666.66666666663</v>
      </c>
      <c r="J19" s="23">
        <f>I19*Resumen!$B$4</f>
        <v>133886.66666666666</v>
      </c>
      <c r="K19" s="23">
        <f t="shared" si="1"/>
        <v>838553.33333333326</v>
      </c>
      <c r="L19" s="23">
        <f t="shared" si="2"/>
        <v>2515660</v>
      </c>
    </row>
    <row r="20" spans="1:12">
      <c r="A20" s="20">
        <v>17</v>
      </c>
      <c r="B20" s="21" t="s">
        <v>63</v>
      </c>
      <c r="C20" s="20" t="s">
        <v>44</v>
      </c>
      <c r="D20" s="20">
        <v>3</v>
      </c>
      <c r="E20" s="20">
        <v>2</v>
      </c>
      <c r="F20" s="22">
        <v>631900</v>
      </c>
      <c r="G20" s="22">
        <v>600000</v>
      </c>
      <c r="H20" s="22">
        <v>614200</v>
      </c>
      <c r="I20" s="23">
        <f t="shared" si="0"/>
        <v>615366.66666666663</v>
      </c>
      <c r="J20" s="23">
        <f>I20*Resumen!$B$4</f>
        <v>116919.66666666666</v>
      </c>
      <c r="K20" s="23">
        <f t="shared" si="1"/>
        <v>732286.33333333326</v>
      </c>
      <c r="L20" s="23">
        <f t="shared" si="2"/>
        <v>4393718</v>
      </c>
    </row>
    <row r="21" spans="1:12">
      <c r="A21" s="20">
        <v>18</v>
      </c>
      <c r="B21" s="21" t="s">
        <v>64</v>
      </c>
      <c r="C21" s="20" t="s">
        <v>44</v>
      </c>
      <c r="D21" s="20">
        <v>3</v>
      </c>
      <c r="E21" s="20">
        <v>1</v>
      </c>
      <c r="F21" s="22">
        <v>210000</v>
      </c>
      <c r="G21" s="22">
        <v>228400</v>
      </c>
      <c r="H21" s="22">
        <v>225000</v>
      </c>
      <c r="I21" s="23">
        <f t="shared" si="0"/>
        <v>221133.33333333334</v>
      </c>
      <c r="J21" s="23">
        <f>I21*Resumen!$B$4</f>
        <v>42015.333333333336</v>
      </c>
      <c r="K21" s="23">
        <f t="shared" si="1"/>
        <v>263148.66666666669</v>
      </c>
      <c r="L21" s="23">
        <f t="shared" si="2"/>
        <v>789446</v>
      </c>
    </row>
    <row r="22" spans="1:12">
      <c r="A22" s="20">
        <v>19</v>
      </c>
      <c r="B22" s="21" t="s">
        <v>65</v>
      </c>
      <c r="C22" s="20" t="s">
        <v>44</v>
      </c>
      <c r="D22" s="20">
        <v>3</v>
      </c>
      <c r="E22" s="20">
        <v>2</v>
      </c>
      <c r="F22" s="22">
        <v>1500000</v>
      </c>
      <c r="G22" s="22">
        <v>1645000</v>
      </c>
      <c r="H22" s="22">
        <v>1596700</v>
      </c>
      <c r="I22" s="23">
        <f t="shared" si="0"/>
        <v>1580566.6666666667</v>
      </c>
      <c r="J22" s="23">
        <f>I22*Resumen!$B$4</f>
        <v>300307.66666666669</v>
      </c>
      <c r="K22" s="23">
        <f t="shared" si="1"/>
        <v>1880874.3333333335</v>
      </c>
      <c r="L22" s="23">
        <f t="shared" si="2"/>
        <v>11285246</v>
      </c>
    </row>
    <row r="23" spans="1:12">
      <c r="A23" s="20">
        <v>20</v>
      </c>
      <c r="B23" s="21" t="s">
        <v>66</v>
      </c>
      <c r="C23" s="20" t="s">
        <v>44</v>
      </c>
      <c r="D23" s="20">
        <v>3</v>
      </c>
      <c r="E23" s="20">
        <v>1</v>
      </c>
      <c r="F23" s="22">
        <v>400000</v>
      </c>
      <c r="G23" s="22">
        <v>452000</v>
      </c>
      <c r="H23" s="22">
        <v>487600</v>
      </c>
      <c r="I23" s="23">
        <f t="shared" si="0"/>
        <v>446533.33333333331</v>
      </c>
      <c r="J23" s="23">
        <f>I23*Resumen!$B$4</f>
        <v>84841.333333333328</v>
      </c>
      <c r="K23" s="23">
        <f t="shared" si="1"/>
        <v>531374.66666666663</v>
      </c>
      <c r="L23" s="23">
        <f t="shared" si="2"/>
        <v>1594124</v>
      </c>
    </row>
    <row r="24" spans="1:12">
      <c r="A24" s="20">
        <v>21</v>
      </c>
      <c r="B24" s="21" t="s">
        <v>67</v>
      </c>
      <c r="C24" s="20" t="s">
        <v>44</v>
      </c>
      <c r="D24" s="20">
        <v>1</v>
      </c>
      <c r="E24" s="20">
        <v>1</v>
      </c>
      <c r="F24" s="22">
        <v>37800000</v>
      </c>
      <c r="G24" s="22">
        <v>36900000</v>
      </c>
      <c r="H24" s="22">
        <v>34650000</v>
      </c>
      <c r="I24" s="23">
        <f t="shared" si="0"/>
        <v>36450000</v>
      </c>
      <c r="J24" s="23">
        <f>I24*Resumen!$B$4</f>
        <v>6925500</v>
      </c>
      <c r="K24" s="23">
        <f t="shared" si="1"/>
        <v>43375500</v>
      </c>
      <c r="L24" s="23">
        <f t="shared" si="2"/>
        <v>43375500</v>
      </c>
    </row>
    <row r="25" spans="1:12">
      <c r="A25" s="20">
        <v>22</v>
      </c>
      <c r="B25" s="21" t="s">
        <v>68</v>
      </c>
      <c r="C25" s="20" t="s">
        <v>44</v>
      </c>
      <c r="D25" s="20">
        <v>1</v>
      </c>
      <c r="E25" s="20">
        <v>1</v>
      </c>
      <c r="F25" s="22">
        <v>5000000</v>
      </c>
      <c r="G25" s="22">
        <v>6000000</v>
      </c>
      <c r="H25" s="22">
        <v>4560000</v>
      </c>
      <c r="I25" s="23">
        <f t="shared" si="0"/>
        <v>5186666.666666667</v>
      </c>
      <c r="J25" s="23">
        <f>I25*Resumen!$B$4</f>
        <v>985466.66666666674</v>
      </c>
      <c r="K25" s="23">
        <f t="shared" si="1"/>
        <v>6172133.333333334</v>
      </c>
      <c r="L25" s="23">
        <f t="shared" si="2"/>
        <v>6172133.333333334</v>
      </c>
    </row>
    <row r="26" spans="1:12">
      <c r="A26" s="20">
        <v>23</v>
      </c>
      <c r="B26" s="21" t="s">
        <v>69</v>
      </c>
      <c r="C26" s="20" t="s">
        <v>44</v>
      </c>
      <c r="D26" s="20">
        <v>1</v>
      </c>
      <c r="E26" s="20">
        <v>1000</v>
      </c>
      <c r="F26" s="22">
        <v>9000</v>
      </c>
      <c r="G26" s="22">
        <v>6800</v>
      </c>
      <c r="H26" s="22">
        <v>9000</v>
      </c>
      <c r="I26" s="23">
        <f t="shared" si="0"/>
        <v>8266.6666666666661</v>
      </c>
      <c r="J26" s="23">
        <f>I26*Resumen!$B$4</f>
        <v>1570.6666666666665</v>
      </c>
      <c r="K26" s="23">
        <f t="shared" si="1"/>
        <v>9837.3333333333321</v>
      </c>
      <c r="L26" s="23">
        <f t="shared" si="2"/>
        <v>9837333.3333333321</v>
      </c>
    </row>
    <row r="27" spans="1:12">
      <c r="A27" s="14"/>
      <c r="F27" s="16"/>
      <c r="G27" s="16"/>
      <c r="H27" s="16"/>
      <c r="I27" s="16"/>
      <c r="J27" s="16"/>
      <c r="K27" s="16"/>
      <c r="L27" s="16"/>
    </row>
    <row r="28" spans="1:12">
      <c r="A28" s="31" t="s">
        <v>49</v>
      </c>
      <c r="B28" s="32"/>
      <c r="C28" s="32"/>
      <c r="D28" s="32"/>
      <c r="E28" s="32"/>
      <c r="F28" s="33"/>
      <c r="G28" s="33"/>
      <c r="H28" s="33"/>
      <c r="I28" s="33"/>
      <c r="J28" s="33"/>
      <c r="K28" s="33"/>
      <c r="L28" s="34">
        <f>SUM(L4:L26)</f>
        <v>279837663</v>
      </c>
    </row>
  </sheetData>
  <mergeCells count="3">
    <mergeCell ref="A1:L1"/>
    <mergeCell ref="A2:L2"/>
    <mergeCell ref="A28:K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2"/>
  <sheetViews>
    <sheetView topLeftCell="D1" workbookViewId="0">
      <selection activeCell="L3" sqref="L3"/>
    </sheetView>
  </sheetViews>
  <sheetFormatPr baseColWidth="10" defaultColWidth="8.796875" defaultRowHeight="14.4"/>
  <cols>
    <col min="1" max="1" width="7" style="15" customWidth="1"/>
    <col min="2" max="2" width="42" style="15" customWidth="1"/>
    <col min="3" max="3" width="14" style="15" customWidth="1"/>
    <col min="4" max="5" width="10" style="15" customWidth="1"/>
    <col min="6" max="12" width="18" style="15" customWidth="1"/>
  </cols>
  <sheetData>
    <row r="1" spans="1:12" ht="18">
      <c r="A1" s="25" t="s">
        <v>70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0.45" customHeight="1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33.6" customHeight="1">
      <c r="A3" s="26" t="s">
        <v>19</v>
      </c>
      <c r="B3" s="26" t="s">
        <v>20</v>
      </c>
      <c r="C3" s="26" t="s">
        <v>21</v>
      </c>
      <c r="D3" s="26" t="s">
        <v>22</v>
      </c>
      <c r="E3" s="26" t="s">
        <v>23</v>
      </c>
      <c r="F3" s="26" t="s">
        <v>24</v>
      </c>
      <c r="G3" s="26" t="s">
        <v>25</v>
      </c>
      <c r="H3" s="26" t="s">
        <v>26</v>
      </c>
      <c r="I3" s="26" t="s">
        <v>27</v>
      </c>
      <c r="J3" s="26" t="s">
        <v>28</v>
      </c>
      <c r="K3" s="26" t="s">
        <v>29</v>
      </c>
      <c r="L3" s="26" t="s">
        <v>77</v>
      </c>
    </row>
    <row r="4" spans="1:12">
      <c r="A4" s="20">
        <v>1</v>
      </c>
      <c r="B4" s="21" t="s">
        <v>71</v>
      </c>
      <c r="C4" s="20" t="s">
        <v>44</v>
      </c>
      <c r="D4" s="20">
        <v>1</v>
      </c>
      <c r="E4" s="20">
        <v>10</v>
      </c>
      <c r="F4" s="22">
        <v>228600</v>
      </c>
      <c r="G4" s="22">
        <v>200000</v>
      </c>
      <c r="H4" s="22">
        <v>231000</v>
      </c>
      <c r="I4" s="23">
        <f t="shared" ref="I4:I10" si="0">AVERAGE(F4:H4)</f>
        <v>219866.66666666666</v>
      </c>
      <c r="J4" s="23">
        <f>I4*Resumen!$B$4</f>
        <v>41774.666666666664</v>
      </c>
      <c r="K4" s="23">
        <f t="shared" ref="K4:K10" si="1">I4+J4</f>
        <v>261641.33333333331</v>
      </c>
      <c r="L4" s="23">
        <f>K4*D4*E4</f>
        <v>2616413.333333333</v>
      </c>
    </row>
    <row r="5" spans="1:12">
      <c r="A5" s="20">
        <v>2</v>
      </c>
      <c r="B5" s="21" t="s">
        <v>72</v>
      </c>
      <c r="C5" s="20" t="s">
        <v>44</v>
      </c>
      <c r="D5" s="20">
        <v>2</v>
      </c>
      <c r="E5" s="20">
        <v>1</v>
      </c>
      <c r="F5" s="22">
        <v>7800000</v>
      </c>
      <c r="G5" s="22">
        <v>8045000</v>
      </c>
      <c r="H5" s="22">
        <v>7690000</v>
      </c>
      <c r="I5" s="23">
        <f t="shared" si="0"/>
        <v>7845000</v>
      </c>
      <c r="J5" s="23">
        <f>I5*Resumen!$B$4</f>
        <v>1490550</v>
      </c>
      <c r="K5" s="23">
        <f t="shared" si="1"/>
        <v>9335550</v>
      </c>
      <c r="L5" s="23">
        <f>K5*D5*E5</f>
        <v>18671100</v>
      </c>
    </row>
    <row r="6" spans="1:12">
      <c r="A6" s="20">
        <v>3</v>
      </c>
      <c r="B6" s="21" t="s">
        <v>54</v>
      </c>
      <c r="C6" s="20" t="s">
        <v>44</v>
      </c>
      <c r="D6" s="20">
        <v>2</v>
      </c>
      <c r="E6" s="20">
        <v>1</v>
      </c>
      <c r="F6" s="22">
        <v>1960000</v>
      </c>
      <c r="G6" s="22">
        <v>2000000</v>
      </c>
      <c r="H6" s="22">
        <v>1846500</v>
      </c>
      <c r="I6" s="23">
        <f t="shared" si="0"/>
        <v>1935500</v>
      </c>
      <c r="J6" s="23">
        <f>I6*Resumen!$B$4</f>
        <v>367745</v>
      </c>
      <c r="K6" s="23">
        <f t="shared" si="1"/>
        <v>2303245</v>
      </c>
      <c r="L6" s="23">
        <f>K6*D6*E6</f>
        <v>4606490</v>
      </c>
    </row>
    <row r="7" spans="1:12" ht="28.8">
      <c r="A7" s="20">
        <v>4</v>
      </c>
      <c r="B7" s="21" t="s">
        <v>73</v>
      </c>
      <c r="C7" s="20" t="s">
        <v>44</v>
      </c>
      <c r="D7" s="20">
        <v>1</v>
      </c>
      <c r="E7" s="20">
        <v>1</v>
      </c>
      <c r="F7" s="22">
        <v>5845000</v>
      </c>
      <c r="G7" s="22">
        <v>6200000</v>
      </c>
      <c r="H7" s="22">
        <v>6000000</v>
      </c>
      <c r="I7" s="23">
        <f t="shared" si="0"/>
        <v>6015000</v>
      </c>
      <c r="J7" s="23">
        <f>I7*Resumen!$B$4</f>
        <v>1142850</v>
      </c>
      <c r="K7" s="23">
        <f t="shared" si="1"/>
        <v>7157850</v>
      </c>
      <c r="L7" s="23">
        <f>K7*D7*E7</f>
        <v>7157850</v>
      </c>
    </row>
    <row r="8" spans="1:12">
      <c r="A8" s="20">
        <v>5</v>
      </c>
      <c r="B8" s="21" t="s">
        <v>74</v>
      </c>
      <c r="C8" s="20" t="s">
        <v>44</v>
      </c>
      <c r="D8" s="20">
        <v>1</v>
      </c>
      <c r="E8" s="20">
        <v>130</v>
      </c>
      <c r="F8" s="22">
        <v>6400</v>
      </c>
      <c r="G8" s="22">
        <v>6150</v>
      </c>
      <c r="H8" s="22">
        <v>5000</v>
      </c>
      <c r="I8" s="23">
        <f t="shared" si="0"/>
        <v>5850</v>
      </c>
      <c r="J8" s="23">
        <f>I8*Resumen!$B$4</f>
        <v>1111.5</v>
      </c>
      <c r="K8" s="23">
        <f t="shared" si="1"/>
        <v>6961.5</v>
      </c>
      <c r="L8" s="23">
        <f>K8*D8*E8</f>
        <v>904995</v>
      </c>
    </row>
    <row r="9" spans="1:12">
      <c r="A9" s="20">
        <v>6</v>
      </c>
      <c r="B9" s="21" t="s">
        <v>75</v>
      </c>
      <c r="C9" s="20" t="s">
        <v>44</v>
      </c>
      <c r="D9" s="20">
        <v>2</v>
      </c>
      <c r="E9" s="20">
        <v>3</v>
      </c>
      <c r="F9" s="22">
        <v>1056000</v>
      </c>
      <c r="G9" s="22">
        <v>945000</v>
      </c>
      <c r="H9" s="22">
        <v>1100000</v>
      </c>
      <c r="I9" s="23">
        <f t="shared" si="0"/>
        <v>1033666.6666666666</v>
      </c>
      <c r="J9" s="23">
        <f>I9*Resumen!$B$4</f>
        <v>196396.66666666666</v>
      </c>
      <c r="K9" s="23">
        <f t="shared" si="1"/>
        <v>1230063.3333333333</v>
      </c>
      <c r="L9" s="23">
        <f>K9*D9*E9</f>
        <v>7380380</v>
      </c>
    </row>
    <row r="10" spans="1:12">
      <c r="A10" s="20">
        <v>7</v>
      </c>
      <c r="B10" s="21" t="s">
        <v>76</v>
      </c>
      <c r="C10" s="20" t="s">
        <v>44</v>
      </c>
      <c r="D10" s="20">
        <v>1</v>
      </c>
      <c r="E10" s="20">
        <v>150</v>
      </c>
      <c r="F10" s="22">
        <v>20000</v>
      </c>
      <c r="G10" s="22">
        <v>21000</v>
      </c>
      <c r="H10" s="22">
        <v>20000</v>
      </c>
      <c r="I10" s="23">
        <f t="shared" si="0"/>
        <v>20333.333333333332</v>
      </c>
      <c r="J10" s="23">
        <f>I10*Resumen!$B$4</f>
        <v>3863.333333333333</v>
      </c>
      <c r="K10" s="23">
        <f t="shared" si="1"/>
        <v>24196.666666666664</v>
      </c>
      <c r="L10" s="23">
        <f>K10*D10*E10</f>
        <v>3629499.9999999995</v>
      </c>
    </row>
    <row r="11" spans="1:12">
      <c r="A11" s="14"/>
      <c r="F11" s="16"/>
      <c r="G11" s="16"/>
      <c r="H11" s="16"/>
      <c r="I11" s="16"/>
      <c r="J11" s="16"/>
      <c r="K11" s="16"/>
      <c r="L11" s="16"/>
    </row>
    <row r="12" spans="1:12">
      <c r="A12" s="27" t="s">
        <v>49</v>
      </c>
      <c r="B12" s="28"/>
      <c r="C12" s="28"/>
      <c r="D12" s="28"/>
      <c r="E12" s="28"/>
      <c r="F12" s="29"/>
      <c r="G12" s="29"/>
      <c r="H12" s="29"/>
      <c r="I12" s="29"/>
      <c r="J12" s="29"/>
      <c r="K12" s="29"/>
      <c r="L12" s="30">
        <f>SUM(L4:L10)</f>
        <v>44966728.333333328</v>
      </c>
    </row>
  </sheetData>
  <mergeCells count="3">
    <mergeCell ref="A1:L1"/>
    <mergeCell ref="A2:L2"/>
    <mergeCell ref="A12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</vt:lpstr>
      <vt:lpstr>Agenda Juvenil</vt:lpstr>
      <vt:lpstr>Parque Renace</vt:lpstr>
      <vt:lpstr>Semana Juventudes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2026-09-11T15:13:54Z</dcterms:created>
  <dcterms:modified xsi:type="dcterms:W3CDTF">2026-09-11T15:13:54Z</dcterms:modified>
</cp:coreProperties>
</file>